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11850"/>
  </bookViews>
  <sheets>
    <sheet name="Grantee Quarterly Report" sheetId="1" r:id="rId1"/>
  </sheets>
  <definedNames>
    <definedName name="StationStatu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7" i="1" l="1"/>
  <c r="M26" i="1"/>
  <c r="M25" i="1"/>
  <c r="M24" i="1"/>
  <c r="L27" i="1"/>
  <c r="L26" i="1"/>
  <c r="L25" i="1"/>
  <c r="L24" i="1"/>
  <c r="L29" i="1" l="1"/>
  <c r="M29" i="1" l="1"/>
  <c r="K30" i="1"/>
  <c r="K29" i="1"/>
  <c r="J30" i="1"/>
  <c r="J29" i="1"/>
  <c r="I30" i="1"/>
  <c r="H30" i="1"/>
  <c r="H29" i="1"/>
  <c r="G30" i="1"/>
</calcChain>
</file>

<file path=xl/sharedStrings.xml><?xml version="1.0" encoding="utf-8"?>
<sst xmlns="http://schemas.openxmlformats.org/spreadsheetml/2006/main" count="47" uniqueCount="39">
  <si>
    <t>Dates Report Covers:</t>
  </si>
  <si>
    <t>Electric Vehicle Infrastructure Grant Program</t>
  </si>
  <si>
    <t>Grantee Name:</t>
  </si>
  <si>
    <t>Station Address</t>
  </si>
  <si>
    <t>City</t>
  </si>
  <si>
    <t>Zip</t>
  </si>
  <si>
    <t>County</t>
  </si>
  <si>
    <t>kWhs consumed</t>
  </si>
  <si>
    <t>Station Location</t>
  </si>
  <si>
    <t>Please provide a brief narrative on the project progress, including any challenges, that occurred during the reporting period:</t>
  </si>
  <si>
    <t xml:space="preserve">Grantee Quarterly Operation Report </t>
  </si>
  <si>
    <t>Email Address:</t>
  </si>
  <si>
    <t>Report Submitted By:</t>
  </si>
  <si>
    <t>Report Date:</t>
  </si>
  <si>
    <t>Quarterly Data</t>
  </si>
  <si>
    <t>Cumulative Data</t>
  </si>
  <si>
    <t>10740 Pulaski Hwy</t>
  </si>
  <si>
    <t>17513-17521 Valley Mall Rd</t>
  </si>
  <si>
    <t>White Marsh</t>
  </si>
  <si>
    <t>Hagerstown</t>
  </si>
  <si>
    <t>Baltimore County</t>
  </si>
  <si>
    <t>Washington County</t>
  </si>
  <si>
    <t>Total</t>
  </si>
  <si>
    <t>Cumulative Avg.</t>
  </si>
  <si>
    <t>Appendix A</t>
  </si>
  <si>
    <t>Station Name</t>
  </si>
  <si>
    <t>DCEC / HAGERSTOWN #1</t>
  </si>
  <si>
    <t>DCEC / HAGERSTOWN #2</t>
  </si>
  <si>
    <t>ROYAL FARMS / RFS 102 DC #1</t>
  </si>
  <si>
    <t>ROYAL FARMS / RFS 102 DC #2</t>
  </si>
  <si>
    <t>% of Time 
Operational</t>
  </si>
  <si>
    <t>Average Charging 
Event Duration (mins)</t>
  </si>
  <si>
    <t># Of Gasoline 
Gallons Displaced</t>
  </si>
  <si>
    <t># Of Vehicles 
Using EVSE</t>
  </si>
  <si>
    <t>ChargePoint, Inc.</t>
  </si>
  <si>
    <t>John Schott</t>
  </si>
  <si>
    <t>john.schott@chargepoint.com</t>
  </si>
  <si>
    <t>Q4'19 (October to December)</t>
  </si>
  <si>
    <t>ChargePoint is pleased to provide data related to the operation of MEA funded DC Fast Charging stations (DCFC) during Q4'19 October to December. In total, the DCFC installed by ChargePoint dispensed 1,268 kWh across 92 charging sessions or an average of 14 kWh per session. This level of utilization resulted in the displacement of 159 gallons of gasoline using the industry assumption of .1255 gallons saved per kWh. The average utilization time of the 50kW DCFC was 36 minutes per session, which can provide up to 200 miles of range per hour of charging (RPH) on the ChargePoint Express 200 stations.  
Station uptime was 100% at all four DCFC for Q4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</si>
</sst>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_(* \(#,##0\);_(* &quot;-&quot;_);_(@_)"/>
    <numFmt numFmtId="164" formatCode="0.0"/>
    <numFmt numFmtId="165" formatCode="0.0%"/>
  </numFmts>
  <fonts count="6" x14ac:knownFonts="1">
    <font>
      <sz val="11"/>
      <color theme="1"/>
      <name val="Calibri"/>
      <family val="2"/>
      <scheme val="minor"/>
    </font>
    <font>
      <b/>
      <sz val="11"/>
      <color theme="1"/>
      <name val="Calibri"/>
      <family val="2"/>
      <scheme val="minor"/>
    </font>
    <font>
      <sz val="12"/>
      <color theme="1"/>
      <name val="Times New Roman"/>
      <family val="1"/>
    </font>
    <font>
      <b/>
      <i/>
      <sz val="18"/>
      <color theme="1"/>
      <name val="Calibri"/>
      <family val="2"/>
      <scheme val="minor"/>
    </font>
    <font>
      <b/>
      <i/>
      <sz val="16"/>
      <color theme="1"/>
      <name val="Calibri"/>
      <family val="2"/>
      <scheme val="minor"/>
    </font>
    <font>
      <b/>
      <sz val="16"/>
      <color theme="1"/>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mediumGray"/>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84">
    <xf numFmtId="0" fontId="0" fillId="0" borderId="0" xfId="0"/>
    <xf numFmtId="0" fontId="2" fillId="0" borderId="0" xfId="0" applyFont="1" applyFill="1" applyBorder="1" applyAlignment="1">
      <alignment horizontal="left"/>
    </xf>
    <xf numFmtId="0" fontId="0" fillId="0" borderId="0" xfId="0" applyFill="1"/>
    <xf numFmtId="0" fontId="0" fillId="0" borderId="1" xfId="0" applyBorder="1"/>
    <xf numFmtId="0" fontId="1" fillId="0" borderId="1" xfId="0" applyFont="1" applyBorder="1" applyAlignment="1">
      <alignment horizontal="center"/>
    </xf>
    <xf numFmtId="0" fontId="0" fillId="0" borderId="0" xfId="0" applyBorder="1" applyAlignment="1">
      <alignment vertical="center" wrapText="1"/>
    </xf>
    <xf numFmtId="0" fontId="1" fillId="0" borderId="0" xfId="0" applyFont="1" applyFill="1" applyBorder="1" applyAlignment="1"/>
    <xf numFmtId="0" fontId="1" fillId="0" borderId="0" xfId="0" applyFont="1" applyFill="1" applyBorder="1" applyAlignment="1">
      <alignment horizontal="left"/>
    </xf>
    <xf numFmtId="0" fontId="0" fillId="0" borderId="0" xfId="0" applyBorder="1"/>
    <xf numFmtId="0" fontId="0" fillId="3" borderId="14" xfId="0" applyFill="1" applyBorder="1" applyAlignment="1">
      <alignment horizontal="left"/>
    </xf>
    <xf numFmtId="0" fontId="0" fillId="3" borderId="16" xfId="0" applyFill="1" applyBorder="1" applyAlignment="1">
      <alignment horizontal="left"/>
    </xf>
    <xf numFmtId="0" fontId="1" fillId="0" borderId="20" xfId="0" applyFont="1" applyBorder="1"/>
    <xf numFmtId="0" fontId="1" fillId="0" borderId="17" xfId="0" applyFont="1" applyBorder="1"/>
    <xf numFmtId="0" fontId="0" fillId="0" borderId="18" xfId="0" applyBorder="1"/>
    <xf numFmtId="0" fontId="0" fillId="0" borderId="1" xfId="0" applyBorder="1" applyAlignment="1">
      <alignment horizontal="center"/>
    </xf>
    <xf numFmtId="0" fontId="1" fillId="0" borderId="0" xfId="0" applyFont="1" applyAlignment="1">
      <alignment horizontal="center"/>
    </xf>
    <xf numFmtId="0" fontId="5" fillId="0" borderId="0" xfId="0" applyFont="1" applyAlignment="1">
      <alignment horizontal="center"/>
    </xf>
    <xf numFmtId="0" fontId="1" fillId="0" borderId="15" xfId="0" applyFont="1" applyBorder="1" applyAlignment="1">
      <alignment horizontal="center"/>
    </xf>
    <xf numFmtId="0" fontId="0" fillId="0" borderId="15" xfId="0" applyBorder="1"/>
    <xf numFmtId="0" fontId="0" fillId="0" borderId="17" xfId="0" applyBorder="1"/>
    <xf numFmtId="0" fontId="1" fillId="0" borderId="10" xfId="0" applyFont="1" applyBorder="1" applyAlignment="1">
      <alignment horizontal="center"/>
    </xf>
    <xf numFmtId="0" fontId="0" fillId="0" borderId="10" xfId="0" applyBorder="1"/>
    <xf numFmtId="0" fontId="0" fillId="0" borderId="24" xfId="0" applyBorder="1"/>
    <xf numFmtId="0" fontId="1" fillId="0" borderId="0" xfId="0" applyFont="1" applyFill="1" applyBorder="1" applyAlignment="1">
      <alignment horizontal="left" vertical="top" wrapText="1"/>
    </xf>
    <xf numFmtId="0" fontId="0" fillId="0" borderId="0" xfId="0" applyBorder="1" applyAlignment="1">
      <alignment vertical="top" wrapText="1"/>
    </xf>
    <xf numFmtId="0" fontId="0" fillId="0" borderId="18" xfId="0" applyBorder="1" applyAlignment="1">
      <alignment horizontal="center"/>
    </xf>
    <xf numFmtId="9" fontId="0" fillId="5" borderId="1" xfId="0" applyNumberFormat="1" applyFill="1" applyBorder="1" applyAlignment="1">
      <alignment horizontal="center"/>
    </xf>
    <xf numFmtId="165" fontId="0" fillId="0" borderId="18" xfId="0" applyNumberFormat="1" applyBorder="1" applyAlignment="1">
      <alignment horizontal="center"/>
    </xf>
    <xf numFmtId="0" fontId="0" fillId="6" borderId="21" xfId="0" applyFill="1" applyBorder="1" applyAlignment="1">
      <alignment horizontal="center"/>
    </xf>
    <xf numFmtId="0" fontId="1" fillId="0" borderId="1" xfId="0" applyFont="1" applyBorder="1" applyAlignment="1">
      <alignment horizontal="center" wrapText="1"/>
    </xf>
    <xf numFmtId="0" fontId="1" fillId="0" borderId="16" xfId="0" applyFont="1" applyBorder="1" applyAlignment="1">
      <alignment horizontal="center" wrapText="1"/>
    </xf>
    <xf numFmtId="1" fontId="0" fillId="0" borderId="0" xfId="0" applyNumberFormat="1" applyFill="1" applyBorder="1" applyAlignment="1">
      <alignment horizontal="center"/>
    </xf>
    <xf numFmtId="164" fontId="0" fillId="0" borderId="0" xfId="0" applyNumberFormat="1" applyFill="1" applyBorder="1" applyAlignment="1">
      <alignment horizontal="center"/>
    </xf>
    <xf numFmtId="1" fontId="0" fillId="0" borderId="0" xfId="0" applyNumberFormat="1" applyBorder="1" applyAlignment="1">
      <alignment horizontal="center"/>
    </xf>
    <xf numFmtId="1" fontId="0" fillId="0" borderId="0" xfId="0" applyNumberFormat="1"/>
    <xf numFmtId="41" fontId="0" fillId="0" borderId="1" xfId="0" applyNumberFormat="1" applyFill="1" applyBorder="1" applyAlignment="1">
      <alignment horizontal="center"/>
    </xf>
    <xf numFmtId="41" fontId="0" fillId="0" borderId="16" xfId="0" applyNumberFormat="1" applyFill="1" applyBorder="1" applyAlignment="1">
      <alignment horizontal="center"/>
    </xf>
    <xf numFmtId="41" fontId="0" fillId="0" borderId="18" xfId="0" applyNumberFormat="1" applyBorder="1" applyAlignment="1">
      <alignment horizontal="center"/>
    </xf>
    <xf numFmtId="41" fontId="0" fillId="0" borderId="18" xfId="0" applyNumberFormat="1" applyFill="1" applyBorder="1" applyAlignment="1">
      <alignment horizontal="center"/>
    </xf>
    <xf numFmtId="41" fontId="0" fillId="0" borderId="0" xfId="0" applyNumberFormat="1"/>
    <xf numFmtId="41" fontId="0" fillId="0" borderId="21" xfId="0" applyNumberFormat="1" applyBorder="1" applyAlignment="1">
      <alignment horizontal="center"/>
    </xf>
    <xf numFmtId="41" fontId="0" fillId="6" borderId="21" xfId="0" applyNumberFormat="1" applyFill="1" applyBorder="1" applyAlignment="1">
      <alignment horizontal="center"/>
    </xf>
    <xf numFmtId="41" fontId="0" fillId="0" borderId="14" xfId="0" applyNumberFormat="1" applyBorder="1" applyAlignment="1">
      <alignment horizontal="center"/>
    </xf>
    <xf numFmtId="41" fontId="0" fillId="6" borderId="18" xfId="0" applyNumberFormat="1" applyFill="1" applyBorder="1" applyAlignment="1">
      <alignment horizontal="center"/>
    </xf>
    <xf numFmtId="41" fontId="0" fillId="6" borderId="19" xfId="0" applyNumberFormat="1" applyFill="1" applyBorder="1" applyAlignment="1">
      <alignment horizontal="center"/>
    </xf>
    <xf numFmtId="1" fontId="0" fillId="0" borderId="0" xfId="0" applyNumberFormat="1" applyBorder="1" applyAlignment="1">
      <alignment vertical="center" wrapText="1"/>
    </xf>
    <xf numFmtId="1" fontId="0" fillId="0" borderId="0" xfId="0" applyNumberFormat="1" applyFill="1"/>
    <xf numFmtId="9" fontId="0" fillId="5" borderId="18" xfId="0" applyNumberFormat="1" applyFill="1" applyBorder="1" applyAlignment="1">
      <alignment horizontal="center"/>
    </xf>
    <xf numFmtId="41" fontId="0" fillId="0" borderId="19" xfId="0" applyNumberFormat="1" applyFill="1" applyBorder="1" applyAlignment="1">
      <alignment horizontal="center"/>
    </xf>
    <xf numFmtId="1" fontId="0" fillId="5" borderId="1" xfId="0" applyNumberFormat="1" applyFill="1" applyBorder="1" applyAlignment="1">
      <alignment horizontal="center"/>
    </xf>
    <xf numFmtId="1" fontId="0" fillId="0" borderId="1" xfId="0" applyNumberFormat="1" applyBorder="1" applyAlignment="1">
      <alignment horizontal="center"/>
    </xf>
    <xf numFmtId="1" fontId="0" fillId="0" borderId="1" xfId="0" applyNumberFormat="1" applyFill="1" applyBorder="1" applyAlignment="1">
      <alignment horizontal="center"/>
    </xf>
    <xf numFmtId="1" fontId="0" fillId="0" borderId="18" xfId="0" applyNumberFormat="1" applyBorder="1" applyAlignment="1">
      <alignment horizontal="center"/>
    </xf>
    <xf numFmtId="1" fontId="0" fillId="0" borderId="18" xfId="0" applyNumberFormat="1" applyFill="1" applyBorder="1" applyAlignment="1">
      <alignment horizontal="center"/>
    </xf>
    <xf numFmtId="14" fontId="0" fillId="3" borderId="19" xfId="0" applyNumberFormat="1" applyFill="1" applyBorder="1" applyAlignment="1">
      <alignment horizontal="left"/>
    </xf>
    <xf numFmtId="0" fontId="1" fillId="4" borderId="22" xfId="0" applyFont="1" applyFill="1" applyBorder="1" applyAlignment="1">
      <alignment horizontal="center"/>
    </xf>
    <xf numFmtId="0" fontId="1" fillId="4" borderId="23" xfId="0" applyFont="1" applyFill="1" applyBorder="1" applyAlignment="1">
      <alignment horizontal="center"/>
    </xf>
    <xf numFmtId="0" fontId="1" fillId="2" borderId="17" xfId="0" applyFont="1" applyFill="1" applyBorder="1" applyAlignment="1">
      <alignment horizontal="left"/>
    </xf>
    <xf numFmtId="0" fontId="1" fillId="2" borderId="24" xfId="0" applyFont="1" applyFill="1" applyBorder="1" applyAlignment="1">
      <alignment horizontal="left"/>
    </xf>
    <xf numFmtId="0" fontId="1" fillId="2" borderId="18" xfId="0" applyFont="1" applyFill="1" applyBorder="1" applyAlignment="1">
      <alignment horizontal="left"/>
    </xf>
    <xf numFmtId="0" fontId="1" fillId="2" borderId="20" xfId="0" applyFont="1" applyFill="1" applyBorder="1" applyAlignment="1">
      <alignment horizontal="center"/>
    </xf>
    <xf numFmtId="0" fontId="1" fillId="2" borderId="13" xfId="0" applyFont="1" applyFill="1" applyBorder="1" applyAlignment="1">
      <alignment horizontal="center"/>
    </xf>
    <xf numFmtId="0" fontId="1" fillId="2" borderId="21" xfId="0" applyFont="1" applyFill="1" applyBorder="1" applyAlignment="1">
      <alignment horizontal="center"/>
    </xf>
    <xf numFmtId="0" fontId="1" fillId="0" borderId="0" xfId="0" applyFont="1" applyAlignment="1">
      <alignment horizontal="left" vertical="center"/>
    </xf>
    <xf numFmtId="0" fontId="1" fillId="3" borderId="22" xfId="0" applyFont="1" applyFill="1" applyBorder="1" applyAlignment="1">
      <alignment horizontal="center"/>
    </xf>
    <xf numFmtId="0" fontId="1" fillId="3" borderId="12" xfId="0" applyFont="1" applyFill="1" applyBorder="1" applyAlignment="1">
      <alignment horizontal="center"/>
    </xf>
    <xf numFmtId="0" fontId="1" fillId="3" borderId="13" xfId="0" applyFont="1" applyFill="1" applyBorder="1" applyAlignment="1">
      <alignment horizontal="center"/>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1" fillId="2" borderId="15" xfId="0" applyFont="1" applyFill="1" applyBorder="1" applyAlignment="1">
      <alignment horizontal="left"/>
    </xf>
    <xf numFmtId="0" fontId="1" fillId="2" borderId="10" xfId="0" applyFont="1" applyFill="1" applyBorder="1" applyAlignment="1">
      <alignment horizontal="left"/>
    </xf>
    <xf numFmtId="0" fontId="1" fillId="2" borderId="1" xfId="0" applyFont="1" applyFill="1" applyBorder="1" applyAlignment="1">
      <alignment horizontal="left"/>
    </xf>
    <xf numFmtId="0" fontId="3" fillId="0" borderId="1" xfId="0" applyFont="1" applyBorder="1" applyAlignment="1">
      <alignment horizontal="center"/>
    </xf>
    <xf numFmtId="0" fontId="4" fillId="0" borderId="1" xfId="0" applyFont="1" applyBorder="1" applyAlignment="1">
      <alignment horizontal="center"/>
    </xf>
    <xf numFmtId="0" fontId="1" fillId="2" borderId="11" xfId="0" applyFont="1" applyFill="1" applyBorder="1" applyAlignment="1">
      <alignment horizontal="left"/>
    </xf>
    <xf numFmtId="0" fontId="1" fillId="2" borderId="12" xfId="0" applyFont="1" applyFill="1" applyBorder="1" applyAlignment="1">
      <alignment horizontal="left"/>
    </xf>
    <xf numFmtId="0" fontId="1" fillId="2" borderId="13" xfId="0" applyFont="1" applyFill="1" applyBorder="1" applyAlignment="1">
      <alignment horizontal="lef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hn.schott@chargepoin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3"/>
  <sheetViews>
    <sheetView showGridLines="0" tabSelected="1" zoomScale="80" zoomScaleNormal="80" workbookViewId="0">
      <selection activeCell="J24" sqref="J24:J27"/>
    </sheetView>
  </sheetViews>
  <sheetFormatPr defaultRowHeight="15" x14ac:dyDescent="0.25"/>
  <cols>
    <col min="2" max="2" width="28.7109375" customWidth="1"/>
    <col min="3" max="3" width="28" bestFit="1" customWidth="1"/>
    <col min="4" max="4" width="13.7109375" bestFit="1" customWidth="1"/>
    <col min="5" max="5" width="16.28515625" bestFit="1" customWidth="1"/>
    <col min="6" max="6" width="20.28515625" bestFit="1" customWidth="1"/>
    <col min="7" max="7" width="30.7109375" bestFit="1" customWidth="1"/>
    <col min="8" max="8" width="16.5703125" customWidth="1"/>
    <col min="9" max="9" width="20.85546875" customWidth="1"/>
    <col min="10" max="10" width="17.42578125" customWidth="1"/>
    <col min="11" max="11" width="13.7109375" customWidth="1"/>
    <col min="12" max="12" width="17" customWidth="1"/>
    <col min="13" max="13" width="17.140625" customWidth="1"/>
  </cols>
  <sheetData>
    <row r="1" spans="2:13" ht="21" x14ac:dyDescent="0.35">
      <c r="E1" s="16" t="s">
        <v>24</v>
      </c>
    </row>
    <row r="2" spans="2:13" x14ac:dyDescent="0.25">
      <c r="E2" s="15"/>
    </row>
    <row r="3" spans="2:13" ht="23.25" x14ac:dyDescent="0.35">
      <c r="B3" s="79" t="s">
        <v>1</v>
      </c>
      <c r="C3" s="79"/>
      <c r="D3" s="79"/>
      <c r="E3" s="79"/>
      <c r="F3" s="79"/>
      <c r="G3" s="79"/>
      <c r="H3" s="79"/>
    </row>
    <row r="4" spans="2:13" ht="21" x14ac:dyDescent="0.35">
      <c r="B4" s="80" t="s">
        <v>10</v>
      </c>
      <c r="C4" s="80"/>
      <c r="D4" s="80"/>
      <c r="E4" s="80"/>
      <c r="F4" s="80"/>
      <c r="G4" s="80"/>
      <c r="H4" s="80"/>
    </row>
    <row r="5" spans="2:13" ht="15.75" thickBot="1" x14ac:dyDescent="0.3">
      <c r="B5" s="2"/>
      <c r="C5" s="2"/>
      <c r="D5" s="2"/>
      <c r="E5" s="2"/>
      <c r="F5" s="2"/>
      <c r="G5" s="2"/>
      <c r="H5" s="2"/>
    </row>
    <row r="6" spans="2:13" x14ac:dyDescent="0.25">
      <c r="B6" s="81" t="s">
        <v>2</v>
      </c>
      <c r="C6" s="82"/>
      <c r="D6" s="82"/>
      <c r="E6" s="82"/>
      <c r="F6" s="83"/>
      <c r="G6" s="9" t="s">
        <v>34</v>
      </c>
    </row>
    <row r="7" spans="2:13" x14ac:dyDescent="0.25">
      <c r="B7" s="76" t="s">
        <v>0</v>
      </c>
      <c r="C7" s="77"/>
      <c r="D7" s="78"/>
      <c r="E7" s="78"/>
      <c r="F7" s="78"/>
      <c r="G7" s="10" t="s">
        <v>37</v>
      </c>
    </row>
    <row r="8" spans="2:13" x14ac:dyDescent="0.25">
      <c r="B8" s="76" t="s">
        <v>12</v>
      </c>
      <c r="C8" s="77"/>
      <c r="D8" s="78"/>
      <c r="E8" s="78"/>
      <c r="F8" s="78"/>
      <c r="G8" s="10" t="s">
        <v>35</v>
      </c>
      <c r="I8" s="6"/>
      <c r="J8" s="6"/>
      <c r="K8" s="6"/>
      <c r="L8" s="6"/>
      <c r="M8" s="6"/>
    </row>
    <row r="9" spans="2:13" x14ac:dyDescent="0.25">
      <c r="B9" s="76" t="s">
        <v>11</v>
      </c>
      <c r="C9" s="77"/>
      <c r="D9" s="78"/>
      <c r="E9" s="78"/>
      <c r="F9" s="78"/>
      <c r="G9" s="10" t="s">
        <v>36</v>
      </c>
    </row>
    <row r="10" spans="2:13" ht="15.75" thickBot="1" x14ac:dyDescent="0.3">
      <c r="B10" s="57" t="s">
        <v>13</v>
      </c>
      <c r="C10" s="58"/>
      <c r="D10" s="59"/>
      <c r="E10" s="59"/>
      <c r="F10" s="59"/>
      <c r="G10" s="54">
        <v>43833</v>
      </c>
    </row>
    <row r="11" spans="2:13" s="2" customFormat="1" ht="15.75" x14ac:dyDescent="0.25">
      <c r="B11" s="7"/>
      <c r="C11" s="7"/>
      <c r="D11" s="7"/>
      <c r="E11" s="7"/>
      <c r="F11" s="7"/>
      <c r="G11" s="1"/>
    </row>
    <row r="12" spans="2:13" s="2" customFormat="1" ht="15.75" customHeight="1" x14ac:dyDescent="0.25">
      <c r="B12" s="63" t="s">
        <v>9</v>
      </c>
      <c r="C12" s="63"/>
      <c r="D12" s="63"/>
      <c r="E12" s="63"/>
      <c r="F12" s="63"/>
      <c r="G12" s="63"/>
      <c r="H12" s="63"/>
    </row>
    <row r="13" spans="2:13" s="2" customFormat="1" ht="36" customHeight="1" x14ac:dyDescent="0.25">
      <c r="B13" s="67" t="s">
        <v>38</v>
      </c>
      <c r="C13" s="68"/>
      <c r="D13" s="68"/>
      <c r="E13" s="68"/>
      <c r="F13" s="68"/>
      <c r="G13" s="69"/>
      <c r="H13" s="23"/>
      <c r="J13" s="5"/>
      <c r="K13" s="5"/>
      <c r="L13" s="5"/>
      <c r="M13" s="5"/>
    </row>
    <row r="14" spans="2:13" s="2" customFormat="1" ht="36" customHeight="1" x14ac:dyDescent="0.25">
      <c r="B14" s="70"/>
      <c r="C14" s="71"/>
      <c r="D14" s="71"/>
      <c r="E14" s="71"/>
      <c r="F14" s="71"/>
      <c r="G14" s="72"/>
      <c r="H14" s="23"/>
      <c r="J14" s="5"/>
      <c r="K14" s="5"/>
      <c r="L14" s="5"/>
      <c r="M14" s="5"/>
    </row>
    <row r="15" spans="2:13" s="2" customFormat="1" ht="36" customHeight="1" x14ac:dyDescent="0.25">
      <c r="B15" s="70"/>
      <c r="C15" s="71"/>
      <c r="D15" s="71"/>
      <c r="E15" s="71"/>
      <c r="F15" s="71"/>
      <c r="G15" s="72"/>
      <c r="H15" s="23"/>
      <c r="J15" s="5"/>
      <c r="K15" s="5"/>
      <c r="L15" s="5"/>
      <c r="M15" s="5"/>
    </row>
    <row r="16" spans="2:13" s="2" customFormat="1" ht="36" customHeight="1" x14ac:dyDescent="0.25">
      <c r="B16" s="70"/>
      <c r="C16" s="71"/>
      <c r="D16" s="71"/>
      <c r="E16" s="71"/>
      <c r="F16" s="71"/>
      <c r="G16" s="72"/>
      <c r="H16" s="23"/>
      <c r="J16" s="5"/>
      <c r="K16" s="5"/>
      <c r="L16" s="5"/>
      <c r="M16" s="5"/>
    </row>
    <row r="17" spans="2:16" s="2" customFormat="1" ht="36" customHeight="1" x14ac:dyDescent="0.25">
      <c r="B17" s="70"/>
      <c r="C17" s="71"/>
      <c r="D17" s="71"/>
      <c r="E17" s="71"/>
      <c r="F17" s="71"/>
      <c r="G17" s="72"/>
      <c r="H17" s="23"/>
      <c r="K17" s="5"/>
      <c r="L17" s="45"/>
      <c r="M17" s="45"/>
    </row>
    <row r="18" spans="2:16" s="2" customFormat="1" ht="36" customHeight="1" x14ac:dyDescent="0.25">
      <c r="B18" s="70"/>
      <c r="C18" s="71"/>
      <c r="D18" s="71"/>
      <c r="E18" s="71"/>
      <c r="F18" s="71"/>
      <c r="G18" s="72"/>
      <c r="H18" s="23"/>
      <c r="L18" s="46"/>
      <c r="M18" s="46"/>
    </row>
    <row r="19" spans="2:16" s="2" customFormat="1" ht="36" customHeight="1" x14ac:dyDescent="0.25">
      <c r="B19" s="73"/>
      <c r="C19" s="74"/>
      <c r="D19" s="74"/>
      <c r="E19" s="74"/>
      <c r="F19" s="74"/>
      <c r="G19" s="75"/>
      <c r="H19" s="23"/>
      <c r="L19" s="46"/>
      <c r="M19" s="46"/>
    </row>
    <row r="20" spans="2:16" x14ac:dyDescent="0.25">
      <c r="L20" s="34"/>
      <c r="M20" s="34"/>
    </row>
    <row r="21" spans="2:16" ht="15.75" thickBot="1" x14ac:dyDescent="0.3"/>
    <row r="22" spans="2:16" x14ac:dyDescent="0.25">
      <c r="B22" s="60" t="s">
        <v>8</v>
      </c>
      <c r="C22" s="61"/>
      <c r="D22" s="62"/>
      <c r="E22" s="62"/>
      <c r="F22" s="62"/>
      <c r="G22" s="64" t="s">
        <v>14</v>
      </c>
      <c r="H22" s="65"/>
      <c r="I22" s="65"/>
      <c r="J22" s="65"/>
      <c r="K22" s="66"/>
      <c r="L22" s="55" t="s">
        <v>15</v>
      </c>
      <c r="M22" s="56"/>
      <c r="N22" s="8"/>
    </row>
    <row r="23" spans="2:16" ht="30" x14ac:dyDescent="0.25">
      <c r="B23" s="17" t="s">
        <v>25</v>
      </c>
      <c r="C23" s="20" t="s">
        <v>3</v>
      </c>
      <c r="D23" s="4" t="s">
        <v>4</v>
      </c>
      <c r="E23" s="4" t="s">
        <v>5</v>
      </c>
      <c r="F23" s="4" t="s">
        <v>6</v>
      </c>
      <c r="G23" s="29" t="s">
        <v>30</v>
      </c>
      <c r="H23" s="4" t="s">
        <v>7</v>
      </c>
      <c r="I23" s="29" t="s">
        <v>31</v>
      </c>
      <c r="J23" s="29" t="s">
        <v>32</v>
      </c>
      <c r="K23" s="29" t="s">
        <v>33</v>
      </c>
      <c r="L23" s="4" t="s">
        <v>7</v>
      </c>
      <c r="M23" s="30" t="s">
        <v>32</v>
      </c>
    </row>
    <row r="24" spans="2:16" x14ac:dyDescent="0.25">
      <c r="B24" s="18" t="s">
        <v>26</v>
      </c>
      <c r="C24" s="21" t="s">
        <v>17</v>
      </c>
      <c r="D24" s="3" t="s">
        <v>19</v>
      </c>
      <c r="E24" s="14">
        <v>21740</v>
      </c>
      <c r="F24" s="3" t="s">
        <v>21</v>
      </c>
      <c r="G24" s="26">
        <v>1</v>
      </c>
      <c r="H24" s="49">
        <v>196.10599999999999</v>
      </c>
      <c r="I24" s="50">
        <v>30.660256410256409</v>
      </c>
      <c r="J24" s="51">
        <v>24.610999999999997</v>
      </c>
      <c r="K24" s="50">
        <v>13</v>
      </c>
      <c r="L24" s="35">
        <f>4353+H24</f>
        <v>4549.1059999999998</v>
      </c>
      <c r="M24" s="36">
        <f>541+J24</f>
        <v>565.61099999999999</v>
      </c>
      <c r="O24" s="31"/>
      <c r="P24" s="32"/>
    </row>
    <row r="25" spans="2:16" x14ac:dyDescent="0.25">
      <c r="B25" s="18" t="s">
        <v>27</v>
      </c>
      <c r="C25" s="21" t="s">
        <v>17</v>
      </c>
      <c r="D25" s="3" t="s">
        <v>19</v>
      </c>
      <c r="E25" s="14">
        <v>21740</v>
      </c>
      <c r="F25" s="3" t="s">
        <v>21</v>
      </c>
      <c r="G25" s="26">
        <v>1</v>
      </c>
      <c r="H25" s="49">
        <v>517.28300000000002</v>
      </c>
      <c r="I25" s="50">
        <v>44.491025641025644</v>
      </c>
      <c r="J25" s="51">
        <v>64.917000000000002</v>
      </c>
      <c r="K25" s="50">
        <v>26</v>
      </c>
      <c r="L25" s="35">
        <f>5022+H25</f>
        <v>5539.2830000000004</v>
      </c>
      <c r="M25" s="36">
        <f>620+J25</f>
        <v>684.91700000000003</v>
      </c>
      <c r="O25" s="31"/>
      <c r="P25" s="32"/>
    </row>
    <row r="26" spans="2:16" x14ac:dyDescent="0.25">
      <c r="B26" s="18" t="s">
        <v>28</v>
      </c>
      <c r="C26" s="21" t="s">
        <v>16</v>
      </c>
      <c r="D26" s="3" t="s">
        <v>18</v>
      </c>
      <c r="E26" s="14">
        <v>21162</v>
      </c>
      <c r="F26" s="3" t="s">
        <v>20</v>
      </c>
      <c r="G26" s="26">
        <v>1</v>
      </c>
      <c r="H26" s="51">
        <v>468.7480000000001</v>
      </c>
      <c r="I26" s="50">
        <v>29.146739130434781</v>
      </c>
      <c r="J26" s="51">
        <v>58.827000000000005</v>
      </c>
      <c r="K26" s="50">
        <v>46</v>
      </c>
      <c r="L26" s="35">
        <f>4361+H26</f>
        <v>4829.7480000000005</v>
      </c>
      <c r="M26" s="36">
        <f>548+J26</f>
        <v>606.827</v>
      </c>
      <c r="O26" s="31"/>
      <c r="P26" s="32"/>
    </row>
    <row r="27" spans="2:16" ht="15.75" thickBot="1" x14ac:dyDescent="0.3">
      <c r="B27" s="19" t="s">
        <v>29</v>
      </c>
      <c r="C27" s="22" t="s">
        <v>16</v>
      </c>
      <c r="D27" s="13" t="s">
        <v>18</v>
      </c>
      <c r="E27" s="25">
        <v>21162</v>
      </c>
      <c r="F27" s="13" t="s">
        <v>20</v>
      </c>
      <c r="G27" s="47">
        <v>1</v>
      </c>
      <c r="H27" s="52">
        <v>86.32</v>
      </c>
      <c r="I27" s="52">
        <v>39.55952380952381</v>
      </c>
      <c r="J27" s="53">
        <v>10.832000000000001</v>
      </c>
      <c r="K27" s="52">
        <v>7</v>
      </c>
      <c r="L27" s="38">
        <f>4041+H27</f>
        <v>4127.32</v>
      </c>
      <c r="M27" s="48">
        <f>507+J27</f>
        <v>517.83199999999999</v>
      </c>
      <c r="O27" s="33"/>
      <c r="P27" s="32"/>
    </row>
    <row r="28" spans="2:16" ht="15.75" thickBot="1" x14ac:dyDescent="0.3">
      <c r="H28" s="39"/>
      <c r="I28" s="39"/>
      <c r="J28" s="39"/>
      <c r="K28" s="39"/>
      <c r="L28" s="39"/>
      <c r="M28" s="39"/>
    </row>
    <row r="29" spans="2:16" x14ac:dyDescent="0.25">
      <c r="F29" s="11" t="s">
        <v>22</v>
      </c>
      <c r="G29" s="28"/>
      <c r="H29" s="40">
        <f>SUM(H24:H27)</f>
        <v>1268.4570000000001</v>
      </c>
      <c r="I29" s="41"/>
      <c r="J29" s="40">
        <f>SUM(J24:J27)</f>
        <v>159.18699999999998</v>
      </c>
      <c r="K29" s="40">
        <f>SUM(K24:K27)</f>
        <v>92</v>
      </c>
      <c r="L29" s="40">
        <f>SUM(L24:L27)</f>
        <v>19045.456999999999</v>
      </c>
      <c r="M29" s="42">
        <f>SUM(M24:M27)</f>
        <v>2375.1869999999999</v>
      </c>
      <c r="O29" s="34"/>
      <c r="P29" s="34"/>
    </row>
    <row r="30" spans="2:16" ht="15.75" thickBot="1" x14ac:dyDescent="0.3">
      <c r="F30" s="12" t="s">
        <v>23</v>
      </c>
      <c r="G30" s="27">
        <f>AVERAGE(G24:G27)</f>
        <v>1</v>
      </c>
      <c r="H30" s="37">
        <f>AVERAGE(H24:H27)</f>
        <v>317.11425000000003</v>
      </c>
      <c r="I30" s="37">
        <f>AVERAGE(I24:I27)</f>
        <v>35.964386247810161</v>
      </c>
      <c r="J30" s="37">
        <f>AVERAGE(J24:J27)</f>
        <v>39.796749999999996</v>
      </c>
      <c r="K30" s="37">
        <f>AVERAGE(K24:K27)</f>
        <v>23</v>
      </c>
      <c r="L30" s="43"/>
      <c r="M30" s="44"/>
    </row>
    <row r="33" spans="2:7" x14ac:dyDescent="0.25">
      <c r="B33" s="24"/>
      <c r="C33" s="24"/>
      <c r="D33" s="24"/>
      <c r="E33" s="24"/>
      <c r="F33" s="24"/>
      <c r="G33" s="24"/>
    </row>
  </sheetData>
  <mergeCells count="12">
    <mergeCell ref="B9:F9"/>
    <mergeCell ref="B7:F7"/>
    <mergeCell ref="B3:H3"/>
    <mergeCell ref="B4:H4"/>
    <mergeCell ref="B6:F6"/>
    <mergeCell ref="B8:F8"/>
    <mergeCell ref="L22:M22"/>
    <mergeCell ref="B10:F10"/>
    <mergeCell ref="B22:F22"/>
    <mergeCell ref="B12:H12"/>
    <mergeCell ref="G22:K22"/>
    <mergeCell ref="B13:G19"/>
  </mergeCells>
  <hyperlinks>
    <hyperlink ref="G9" r:id="rId1"/>
  </hyperlinks>
  <pageMargins left="0.25" right="0.25" top="0.75" bottom="0.75" header="0.3" footer="0.3"/>
  <pageSetup paperSize="5" scale="71"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C84F487-E575-4D70-854C-6AA15605C437}"/>
</file>

<file path=customXml/itemProps2.xml><?xml version="1.0" encoding="utf-8"?>
<ds:datastoreItem xmlns:ds="http://schemas.openxmlformats.org/officeDocument/2006/customXml" ds:itemID="{761649C1-C992-48C1-A8B7-0F63362A837B}"/>
</file>

<file path=customXml/itemProps3.xml><?xml version="1.0" encoding="utf-8"?>
<ds:datastoreItem xmlns:ds="http://schemas.openxmlformats.org/officeDocument/2006/customXml" ds:itemID="{FFC67453-13EA-43BE-9938-85B077E9A9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Grantee Quarterly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2020-01-23T13:47:26Z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