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S:\Shared Files\Program Team\RE and Transpo\Transportation\AFIP\FY17\Submissions\ChargePoint\Quarterly Operation Reports\"/>
    </mc:Choice>
  </mc:AlternateContent>
  <bookViews>
    <workbookView xWindow="0" yWindow="0" windowWidth="25200" windowHeight="11850"/>
  </bookViews>
  <sheets>
    <sheet name="Grantee Quarterly Report" sheetId="1" r:id="rId1"/>
  </sheets>
  <definedNames>
    <definedName name="StationStatu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M33" i="1" l="1"/>
  <c r="M32" i="1"/>
  <c r="M31" i="1"/>
  <c r="M30" i="1"/>
  <c r="M28" i="1"/>
  <c r="M27" i="1"/>
  <c r="M26" i="1"/>
  <c r="M25" i="1"/>
  <c r="M24" i="1"/>
  <c r="L33" i="1"/>
  <c r="L32" i="1"/>
  <c r="L31" i="1"/>
  <c r="L30" i="1"/>
  <c r="L28" i="1"/>
  <c r="L27" i="1"/>
  <c r="L26" i="1"/>
  <c r="L25" i="1"/>
  <c r="L24" i="1"/>
  <c r="M29" i="1" l="1"/>
  <c r="L29" i="1"/>
  <c r="K36" i="1" l="1"/>
  <c r="K35" i="1"/>
  <c r="J36" i="1"/>
  <c r="J35" i="1"/>
  <c r="I36" i="1"/>
  <c r="H36" i="1"/>
  <c r="H35" i="1"/>
  <c r="L35" i="1"/>
  <c r="M35" i="1"/>
  <c r="G36" i="1"/>
</calcChain>
</file>

<file path=xl/sharedStrings.xml><?xml version="1.0" encoding="utf-8"?>
<sst xmlns="http://schemas.openxmlformats.org/spreadsheetml/2006/main" count="71" uniqueCount="48">
  <si>
    <t>Cumulative Avg.</t>
  </si>
  <si>
    <t>Total</t>
  </si>
  <si>
    <t>Washington County</t>
  </si>
  <si>
    <t>Hagerstown</t>
  </si>
  <si>
    <t>17523 Valley Mall Rd</t>
  </si>
  <si>
    <t>DC CORRIDOR / DC HAGERSTOWN 4</t>
  </si>
  <si>
    <t>DC CORRIDOR / DC HAGERSTOWN 3</t>
  </si>
  <si>
    <t>Montgomery County</t>
  </si>
  <si>
    <t>Potomac</t>
  </si>
  <si>
    <t>11355 Seven Locks Rd</t>
  </si>
  <si>
    <t>DC CORRIDOR / CABIN JOHN DC4</t>
  </si>
  <si>
    <t>DC CORRIDOR / CABIN JOHN DC3</t>
  </si>
  <si>
    <t>DC CORRIDOR / CABIN JOHN DC2</t>
  </si>
  <si>
    <t>DC CORRIDOR / CABIN JOHN DC1</t>
  </si>
  <si>
    <t>Harford County</t>
  </si>
  <si>
    <t>Abingdon</t>
  </si>
  <si>
    <t>3491 Merchant Boulevard</t>
  </si>
  <si>
    <t>DC CORRIDOR / BOX HILL DC 4</t>
  </si>
  <si>
    <t>DC CORRIDOR / BOX HILL DC 3</t>
  </si>
  <si>
    <t>DC CORRIDOR / BOX HILL DC 2</t>
  </si>
  <si>
    <t>DC CORRIDOR / BOX HILL DC 1</t>
  </si>
  <si>
    <t># Of Gasoline 
Gallons Displaced</t>
  </si>
  <si>
    <t>kWhs consumed</t>
  </si>
  <si>
    <t># Of Vehicles 
Using EVSE</t>
  </si>
  <si>
    <t>Average Charging 
Event Duration (mins)</t>
  </si>
  <si>
    <t>% of Time 
Operational</t>
  </si>
  <si>
    <t>County</t>
  </si>
  <si>
    <t>Zip</t>
  </si>
  <si>
    <t>City</t>
  </si>
  <si>
    <t>Station Address</t>
  </si>
  <si>
    <t>Station Name</t>
  </si>
  <si>
    <t>Cumulative Data</t>
  </si>
  <si>
    <t>Quarterly Data</t>
  </si>
  <si>
    <t>Station Location</t>
  </si>
  <si>
    <t>Please provide a brief narrative on the project progress, including any challenges, that occurred during the reporting period:</t>
  </si>
  <si>
    <t>Report Date:</t>
  </si>
  <si>
    <t>john.schott@chargepoint.com</t>
  </si>
  <si>
    <t>Email Address:</t>
  </si>
  <si>
    <t>John Schott</t>
  </si>
  <si>
    <t>Report Submitted By:</t>
  </si>
  <si>
    <t>Dates Report Covers:</t>
  </si>
  <si>
    <t>ChargePoint, Inc.</t>
  </si>
  <si>
    <t>Grantee Name:</t>
  </si>
  <si>
    <t xml:space="preserve">Grantee Quarterly Operation Report </t>
  </si>
  <si>
    <t>Appendix A</t>
  </si>
  <si>
    <t>Alternative Fuel Infrastructure Grant Program</t>
  </si>
  <si>
    <t>Q3'19 (July to September)</t>
  </si>
  <si>
    <t>ChargePoint is pleased to provide data related to the operation of MEA funded DC Fast Charging stations (DCFC) during Q3'19 - July to September. In total, the DCFC installed by ChargePoint dispensed 3,684 kWh across 211 charging sessions or an average of 17 kWh per session. This level of utilization resulted in the displacement of 462 gallons of gasoline using the industry assumption of .1255 gallons saved per kWh. The average utilization time of the 50kW DCFC was 31 minutes per session, which can provide up to 200 miles of range per hour of charging (RPH) on the ChargePoint Express 200 stations.  
Uptime for the majority of stations was 100%. Hagerstown #4 had an uptime of 88% since the station was offline while we were waiting for a brand new station from the manufacturer to perform a full swap. The swap is now complete and the station is operational.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</si>
</sst>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0_);_(* \(#,##0\);_(* &quot;-&quot;_);_(@_)"/>
    <numFmt numFmtId="164" formatCode="0.0%"/>
    <numFmt numFmtId="165" formatCode="0.0"/>
  </numFmts>
  <fonts count="6" x14ac:knownFonts="1">
    <font>
      <sz val="11"/>
      <color theme="1"/>
      <name val="Calibri"/>
      <family val="2"/>
      <scheme val="minor"/>
    </font>
    <font>
      <b/>
      <sz val="11"/>
      <color theme="1"/>
      <name val="Calibri"/>
      <family val="2"/>
      <scheme val="minor"/>
    </font>
    <font>
      <sz val="12"/>
      <color theme="1"/>
      <name val="Times New Roman"/>
      <family val="1"/>
    </font>
    <font>
      <b/>
      <i/>
      <sz val="16"/>
      <color theme="1"/>
      <name val="Calibri"/>
      <family val="2"/>
      <scheme val="minor"/>
    </font>
    <font>
      <b/>
      <i/>
      <sz val="18"/>
      <color theme="1"/>
      <name val="Calibri"/>
      <family val="2"/>
      <scheme val="minor"/>
    </font>
    <font>
      <b/>
      <sz val="16"/>
      <color theme="1"/>
      <name val="Calibri"/>
      <family val="2"/>
      <scheme val="minor"/>
    </font>
  </fonts>
  <fills count="7">
    <fill>
      <patternFill patternType="none"/>
    </fill>
    <fill>
      <patternFill patternType="gray125"/>
    </fill>
    <fill>
      <patternFill patternType="solid">
        <fgColor theme="0"/>
        <bgColor indexed="64"/>
      </patternFill>
    </fill>
    <fill>
      <patternFill patternType="mediumGray">
        <bgColor theme="0"/>
      </patternFill>
    </fill>
    <fill>
      <patternFill patternType="solid">
        <fgColor theme="4" tint="0.79998168889431442"/>
        <bgColor indexed="64"/>
      </patternFill>
    </fill>
    <fill>
      <patternFill patternType="solid">
        <fgColor theme="6" tint="0.79998168889431442"/>
        <bgColor indexed="64"/>
      </patternFill>
    </fill>
    <fill>
      <patternFill patternType="solid">
        <fgColor theme="3" tint="0.79998168889431442"/>
        <bgColor indexed="64"/>
      </patternFill>
    </fill>
  </fills>
  <borders count="25">
    <border>
      <left/>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s>
  <cellStyleXfs count="1">
    <xf numFmtId="0" fontId="0" fillId="0" borderId="0"/>
  </cellStyleXfs>
  <cellXfs count="79">
    <xf numFmtId="0" fontId="0" fillId="0" borderId="0" xfId="0"/>
    <xf numFmtId="0" fontId="0" fillId="2" borderId="0" xfId="0" applyFill="1"/>
    <xf numFmtId="0" fontId="0" fillId="2" borderId="0" xfId="0" applyFill="1" applyBorder="1" applyAlignment="1">
      <alignment vertical="top" wrapText="1"/>
    </xf>
    <xf numFmtId="41" fontId="0" fillId="3" borderId="1" xfId="0" applyNumberFormat="1" applyFill="1" applyBorder="1" applyAlignment="1">
      <alignment horizontal="center"/>
    </xf>
    <xf numFmtId="41" fontId="0" fillId="3" borderId="2" xfId="0" applyNumberFormat="1" applyFill="1" applyBorder="1" applyAlignment="1">
      <alignment horizontal="center"/>
    </xf>
    <xf numFmtId="41" fontId="0" fillId="2" borderId="2" xfId="0" applyNumberFormat="1" applyFill="1" applyBorder="1" applyAlignment="1">
      <alignment horizontal="center"/>
    </xf>
    <xf numFmtId="164" fontId="0" fillId="2" borderId="2" xfId="0" applyNumberFormat="1" applyFill="1" applyBorder="1" applyAlignment="1">
      <alignment horizontal="center"/>
    </xf>
    <xf numFmtId="0" fontId="1" fillId="2" borderId="3" xfId="0" applyFont="1" applyFill="1" applyBorder="1"/>
    <xf numFmtId="1" fontId="0" fillId="2" borderId="0" xfId="0" applyNumberFormat="1" applyFill="1"/>
    <xf numFmtId="41" fontId="0" fillId="2" borderId="4" xfId="0" applyNumberFormat="1" applyFill="1" applyBorder="1" applyAlignment="1">
      <alignment horizontal="center"/>
    </xf>
    <xf numFmtId="41" fontId="0" fillId="2" borderId="5" xfId="0" applyNumberFormat="1" applyFill="1" applyBorder="1" applyAlignment="1">
      <alignment horizontal="center"/>
    </xf>
    <xf numFmtId="41" fontId="0" fillId="3" borderId="5" xfId="0" applyNumberFormat="1" applyFill="1" applyBorder="1" applyAlignment="1">
      <alignment horizontal="center"/>
    </xf>
    <xf numFmtId="0" fontId="0" fillId="3" borderId="5" xfId="0" applyFill="1" applyBorder="1" applyAlignment="1">
      <alignment horizontal="center"/>
    </xf>
    <xf numFmtId="0" fontId="1" fillId="2" borderId="6" xfId="0" applyFont="1" applyFill="1" applyBorder="1"/>
    <xf numFmtId="41" fontId="0" fillId="2" borderId="0" xfId="0" applyNumberFormat="1" applyFill="1"/>
    <xf numFmtId="165" fontId="0" fillId="2" borderId="0" xfId="0" applyNumberFormat="1" applyFill="1" applyBorder="1" applyAlignment="1">
      <alignment horizontal="center"/>
    </xf>
    <xf numFmtId="1" fontId="0" fillId="2" borderId="0" xfId="0" applyNumberFormat="1" applyFill="1" applyBorder="1" applyAlignment="1">
      <alignment horizontal="center"/>
    </xf>
    <xf numFmtId="41" fontId="0" fillId="2" borderId="1" xfId="0" applyNumberFormat="1" applyFill="1" applyBorder="1" applyAlignment="1">
      <alignment horizontal="center"/>
    </xf>
    <xf numFmtId="9" fontId="0" fillId="2" borderId="7" xfId="0" applyNumberFormat="1" applyFill="1" applyBorder="1" applyAlignment="1">
      <alignment horizontal="center"/>
    </xf>
    <xf numFmtId="0" fontId="0" fillId="2" borderId="2" xfId="0" applyFont="1" applyFill="1" applyBorder="1" applyAlignment="1">
      <alignment horizontal="left"/>
    </xf>
    <xf numFmtId="0" fontId="0" fillId="0" borderId="2" xfId="0" applyBorder="1"/>
    <xf numFmtId="0" fontId="0" fillId="2" borderId="2" xfId="0" applyFill="1" applyBorder="1"/>
    <xf numFmtId="0" fontId="0" fillId="2" borderId="3" xfId="0" applyFill="1" applyBorder="1"/>
    <xf numFmtId="41" fontId="0" fillId="2" borderId="8" xfId="0" applyNumberFormat="1" applyFill="1" applyBorder="1" applyAlignment="1">
      <alignment horizontal="center"/>
    </xf>
    <xf numFmtId="41" fontId="0" fillId="2" borderId="7" xfId="0" applyNumberFormat="1" applyFill="1" applyBorder="1" applyAlignment="1">
      <alignment horizontal="center"/>
    </xf>
    <xf numFmtId="0" fontId="0" fillId="2" borderId="7" xfId="0" applyFont="1" applyFill="1" applyBorder="1" applyAlignment="1">
      <alignment horizontal="left"/>
    </xf>
    <xf numFmtId="0" fontId="0" fillId="0" borderId="7" xfId="0" applyBorder="1"/>
    <xf numFmtId="0" fontId="0" fillId="2" borderId="7" xfId="0" applyFill="1" applyBorder="1"/>
    <xf numFmtId="0" fontId="0" fillId="2" borderId="9" xfId="0" applyFont="1" applyFill="1" applyBorder="1"/>
    <xf numFmtId="1" fontId="0" fillId="2" borderId="7" xfId="0" applyNumberFormat="1" applyFont="1" applyFill="1" applyBorder="1" applyAlignment="1">
      <alignment horizontal="center"/>
    </xf>
    <xf numFmtId="1" fontId="0" fillId="2" borderId="7" xfId="0" applyNumberFormat="1" applyFont="1" applyFill="1" applyBorder="1" applyAlignment="1">
      <alignment horizontal="center" wrapText="1"/>
    </xf>
    <xf numFmtId="0" fontId="0" fillId="2" borderId="9" xfId="0" applyFont="1" applyFill="1" applyBorder="1" applyAlignment="1">
      <alignment horizontal="left"/>
    </xf>
    <xf numFmtId="0" fontId="1" fillId="2" borderId="8" xfId="0" applyFont="1" applyFill="1" applyBorder="1" applyAlignment="1">
      <alignment horizontal="center" wrapText="1"/>
    </xf>
    <xf numFmtId="0" fontId="1" fillId="2" borderId="7" xfId="0" applyFont="1" applyFill="1" applyBorder="1" applyAlignment="1">
      <alignment horizontal="center"/>
    </xf>
    <xf numFmtId="0" fontId="1" fillId="2" borderId="7" xfId="0" applyFont="1" applyFill="1" applyBorder="1" applyAlignment="1">
      <alignment horizontal="center" wrapText="1"/>
    </xf>
    <xf numFmtId="0" fontId="1" fillId="2" borderId="10" xfId="0" applyFont="1" applyFill="1" applyBorder="1" applyAlignment="1">
      <alignment horizontal="center"/>
    </xf>
    <xf numFmtId="0" fontId="1" fillId="2" borderId="9" xfId="0" applyFont="1" applyFill="1" applyBorder="1" applyAlignment="1">
      <alignment horizontal="center"/>
    </xf>
    <xf numFmtId="0" fontId="0" fillId="2" borderId="0" xfId="0" applyFill="1" applyBorder="1"/>
    <xf numFmtId="0" fontId="1" fillId="2" borderId="0" xfId="0" applyFont="1" applyFill="1" applyBorder="1" applyAlignment="1">
      <alignment horizontal="left" vertical="top" wrapText="1"/>
    </xf>
    <xf numFmtId="1" fontId="0" fillId="2" borderId="0" xfId="0" applyNumberFormat="1" applyFill="1" applyBorder="1" applyAlignment="1">
      <alignment vertical="center" wrapText="1"/>
    </xf>
    <xf numFmtId="0" fontId="0" fillId="2" borderId="0" xfId="0" applyFill="1" applyBorder="1" applyAlignment="1">
      <alignment vertical="center" wrapText="1"/>
    </xf>
    <xf numFmtId="0" fontId="2" fillId="2" borderId="0" xfId="0" applyFont="1" applyFill="1" applyBorder="1" applyAlignment="1">
      <alignment horizontal="left"/>
    </xf>
    <xf numFmtId="0" fontId="1" fillId="2" borderId="0" xfId="0" applyFont="1" applyFill="1" applyBorder="1" applyAlignment="1">
      <alignment horizontal="left"/>
    </xf>
    <xf numFmtId="14" fontId="0" fillId="5" borderId="1" xfId="0" applyNumberFormat="1" applyFont="1" applyFill="1" applyBorder="1" applyAlignment="1">
      <alignment horizontal="left"/>
    </xf>
    <xf numFmtId="0" fontId="0" fillId="5" borderId="8" xfId="0" applyFill="1" applyBorder="1" applyAlignment="1">
      <alignment horizontal="left"/>
    </xf>
    <xf numFmtId="0" fontId="1" fillId="2" borderId="0" xfId="0" applyFont="1" applyFill="1" applyBorder="1" applyAlignment="1"/>
    <xf numFmtId="0" fontId="0" fillId="5" borderId="4" xfId="0" applyFill="1" applyBorder="1" applyAlignment="1">
      <alignment horizontal="left"/>
    </xf>
    <xf numFmtId="0" fontId="1" fillId="2" borderId="0" xfId="0" applyFont="1" applyFill="1" applyAlignment="1">
      <alignment horizontal="center"/>
    </xf>
    <xf numFmtId="0" fontId="5" fillId="2" borderId="0" xfId="0" applyFont="1" applyFill="1" applyAlignment="1">
      <alignment horizontal="center"/>
    </xf>
    <xf numFmtId="9" fontId="0" fillId="2" borderId="2" xfId="0" applyNumberFormat="1" applyFill="1" applyBorder="1" applyAlignment="1">
      <alignment horizontal="center"/>
    </xf>
    <xf numFmtId="0" fontId="1" fillId="6" borderId="6" xfId="0" applyFont="1" applyFill="1" applyBorder="1" applyAlignment="1">
      <alignment horizontal="center"/>
    </xf>
    <xf numFmtId="0" fontId="1" fillId="6" borderId="13" xfId="0" applyFont="1" applyFill="1" applyBorder="1" applyAlignment="1">
      <alignment horizontal="center"/>
    </xf>
    <xf numFmtId="0" fontId="1" fillId="6" borderId="5" xfId="0" applyFont="1" applyFill="1" applyBorder="1" applyAlignment="1">
      <alignment horizontal="center"/>
    </xf>
    <xf numFmtId="0" fontId="1" fillId="5" borderId="12" xfId="0" applyFont="1" applyFill="1" applyBorder="1" applyAlignment="1">
      <alignment horizontal="center"/>
    </xf>
    <xf numFmtId="0" fontId="1" fillId="5" borderId="14" xfId="0" applyFont="1" applyFill="1" applyBorder="1" applyAlignment="1">
      <alignment horizontal="center"/>
    </xf>
    <xf numFmtId="0" fontId="1" fillId="5" borderId="13" xfId="0" applyFont="1" applyFill="1" applyBorder="1" applyAlignment="1">
      <alignment horizontal="center"/>
    </xf>
    <xf numFmtId="0" fontId="1" fillId="4" borderId="12" xfId="0" applyFont="1" applyFill="1" applyBorder="1" applyAlignment="1">
      <alignment horizontal="center"/>
    </xf>
    <xf numFmtId="0" fontId="1" fillId="4" borderId="11" xfId="0" applyFont="1" applyFill="1" applyBorder="1" applyAlignment="1">
      <alignment horizontal="center"/>
    </xf>
    <xf numFmtId="0" fontId="4" fillId="2" borderId="7" xfId="0" applyFont="1" applyFill="1" applyBorder="1" applyAlignment="1">
      <alignment horizontal="center"/>
    </xf>
    <xf numFmtId="0" fontId="3" fillId="2" borderId="7" xfId="0" applyFont="1" applyFill="1" applyBorder="1" applyAlignment="1">
      <alignment horizontal="center"/>
    </xf>
    <xf numFmtId="0" fontId="1" fillId="6" borderId="24" xfId="0" applyFont="1" applyFill="1" applyBorder="1" applyAlignment="1">
      <alignment horizontal="left"/>
    </xf>
    <xf numFmtId="0" fontId="1" fillId="6" borderId="14" xfId="0" applyFont="1" applyFill="1" applyBorder="1" applyAlignment="1">
      <alignment horizontal="left"/>
    </xf>
    <xf numFmtId="0" fontId="1" fillId="6" borderId="13" xfId="0" applyFont="1" applyFill="1" applyBorder="1" applyAlignment="1">
      <alignment horizontal="left"/>
    </xf>
    <xf numFmtId="0" fontId="1" fillId="6" borderId="9" xfId="0" applyFont="1" applyFill="1" applyBorder="1" applyAlignment="1">
      <alignment horizontal="left"/>
    </xf>
    <xf numFmtId="0" fontId="1" fillId="6" borderId="10" xfId="0" applyFont="1" applyFill="1" applyBorder="1" applyAlignment="1">
      <alignment horizontal="left"/>
    </xf>
    <xf numFmtId="0" fontId="1" fillId="6" borderId="7" xfId="0" applyFont="1" applyFill="1" applyBorder="1" applyAlignment="1">
      <alignment horizontal="left"/>
    </xf>
    <xf numFmtId="0" fontId="1" fillId="6" borderId="3" xfId="0" applyFont="1" applyFill="1" applyBorder="1" applyAlignment="1">
      <alignment horizontal="left"/>
    </xf>
    <xf numFmtId="0" fontId="1" fillId="6" borderId="23" xfId="0" applyFont="1" applyFill="1" applyBorder="1" applyAlignment="1">
      <alignment horizontal="left"/>
    </xf>
    <xf numFmtId="0" fontId="1" fillId="6" borderId="2" xfId="0" applyFont="1" applyFill="1" applyBorder="1" applyAlignment="1">
      <alignment horizontal="left"/>
    </xf>
    <xf numFmtId="0" fontId="1" fillId="2" borderId="0" xfId="0" applyFont="1" applyFill="1" applyAlignment="1">
      <alignment horizontal="left" vertical="center"/>
    </xf>
    <xf numFmtId="0" fontId="0" fillId="2" borderId="22" xfId="0" applyFont="1" applyFill="1" applyBorder="1" applyAlignment="1">
      <alignment horizontal="left" vertical="top" wrapText="1"/>
    </xf>
    <xf numFmtId="0" fontId="0" fillId="2" borderId="21" xfId="0" applyFont="1" applyFill="1" applyBorder="1" applyAlignment="1">
      <alignment horizontal="left" vertical="top" wrapText="1"/>
    </xf>
    <xf numFmtId="0" fontId="0" fillId="2" borderId="20" xfId="0" applyFont="1" applyFill="1" applyBorder="1" applyAlignment="1">
      <alignment horizontal="left" vertical="top" wrapText="1"/>
    </xf>
    <xf numFmtId="0" fontId="0" fillId="2" borderId="19"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18" xfId="0" applyFont="1" applyFill="1" applyBorder="1" applyAlignment="1">
      <alignment horizontal="left" vertical="top" wrapText="1"/>
    </xf>
    <xf numFmtId="0" fontId="0" fillId="2" borderId="17" xfId="0" applyFont="1" applyFill="1" applyBorder="1" applyAlignment="1">
      <alignment horizontal="left" vertical="top" wrapText="1"/>
    </xf>
    <xf numFmtId="0" fontId="0" fillId="2" borderId="16" xfId="0" applyFont="1" applyFill="1" applyBorder="1" applyAlignment="1">
      <alignment horizontal="left" vertical="top" wrapText="1"/>
    </xf>
    <xf numFmtId="0" fontId="0" fillId="2" borderId="15" xfId="0" applyFont="1" applyFill="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john.schott@chargepoint.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39"/>
  <sheetViews>
    <sheetView tabSelected="1" topLeftCell="A4" zoomScale="80" zoomScaleNormal="80" workbookViewId="0">
      <selection activeCell="J24" sqref="J24:J33"/>
    </sheetView>
  </sheetViews>
  <sheetFormatPr defaultColWidth="9.140625" defaultRowHeight="15" x14ac:dyDescent="0.25"/>
  <cols>
    <col min="1" max="1" width="9.140625" style="1"/>
    <col min="2" max="2" width="32.5703125" style="1" bestFit="1" customWidth="1"/>
    <col min="3" max="3" width="26" style="1" bestFit="1" customWidth="1"/>
    <col min="4" max="4" width="12.85546875" style="1" bestFit="1" customWidth="1"/>
    <col min="5" max="5" width="16.28515625" style="1" bestFit="1" customWidth="1"/>
    <col min="6" max="6" width="20.5703125" style="1" bestFit="1" customWidth="1"/>
    <col min="7" max="7" width="30.7109375" style="1" bestFit="1" customWidth="1"/>
    <col min="8" max="8" width="16.5703125" style="1" customWidth="1"/>
    <col min="9" max="9" width="20.85546875" style="1" customWidth="1"/>
    <col min="10" max="10" width="17.42578125" style="1" customWidth="1"/>
    <col min="11" max="11" width="13.7109375" style="1" customWidth="1"/>
    <col min="12" max="12" width="17" style="1" customWidth="1"/>
    <col min="13" max="13" width="17.140625" style="1" customWidth="1"/>
    <col min="14" max="16384" width="9.140625" style="1"/>
  </cols>
  <sheetData>
    <row r="1" spans="2:13" ht="21" x14ac:dyDescent="0.35">
      <c r="E1" s="48" t="s">
        <v>44</v>
      </c>
    </row>
    <row r="2" spans="2:13" x14ac:dyDescent="0.25">
      <c r="E2" s="47"/>
    </row>
    <row r="3" spans="2:13" ht="23.25" x14ac:dyDescent="0.35">
      <c r="B3" s="58" t="s">
        <v>45</v>
      </c>
      <c r="C3" s="58"/>
      <c r="D3" s="58"/>
      <c r="E3" s="58"/>
      <c r="F3" s="58"/>
      <c r="G3" s="58"/>
      <c r="H3" s="58"/>
    </row>
    <row r="4" spans="2:13" ht="21" x14ac:dyDescent="0.35">
      <c r="B4" s="59" t="s">
        <v>43</v>
      </c>
      <c r="C4" s="59"/>
      <c r="D4" s="59"/>
      <c r="E4" s="59"/>
      <c r="F4" s="59"/>
      <c r="G4" s="59"/>
      <c r="H4" s="59"/>
    </row>
    <row r="5" spans="2:13" ht="15.75" thickBot="1" x14ac:dyDescent="0.3"/>
    <row r="6" spans="2:13" x14ac:dyDescent="0.25">
      <c r="B6" s="60" t="s">
        <v>42</v>
      </c>
      <c r="C6" s="61"/>
      <c r="D6" s="61"/>
      <c r="E6" s="61"/>
      <c r="F6" s="62"/>
      <c r="G6" s="46" t="s">
        <v>41</v>
      </c>
    </row>
    <row r="7" spans="2:13" x14ac:dyDescent="0.25">
      <c r="B7" s="63" t="s">
        <v>40</v>
      </c>
      <c r="C7" s="64"/>
      <c r="D7" s="65"/>
      <c r="E7" s="65"/>
      <c r="F7" s="65"/>
      <c r="G7" s="44" t="s">
        <v>46</v>
      </c>
    </row>
    <row r="8" spans="2:13" x14ac:dyDescent="0.25">
      <c r="B8" s="63" t="s">
        <v>39</v>
      </c>
      <c r="C8" s="64"/>
      <c r="D8" s="65"/>
      <c r="E8" s="65"/>
      <c r="F8" s="65"/>
      <c r="G8" s="44" t="s">
        <v>38</v>
      </c>
      <c r="I8" s="45"/>
      <c r="J8" s="45"/>
      <c r="K8" s="45"/>
      <c r="L8" s="45"/>
      <c r="M8" s="45"/>
    </row>
    <row r="9" spans="2:13" x14ac:dyDescent="0.25">
      <c r="B9" s="63" t="s">
        <v>37</v>
      </c>
      <c r="C9" s="64"/>
      <c r="D9" s="65"/>
      <c r="E9" s="65"/>
      <c r="F9" s="65"/>
      <c r="G9" s="44" t="s">
        <v>36</v>
      </c>
    </row>
    <row r="10" spans="2:13" ht="15.75" thickBot="1" x14ac:dyDescent="0.3">
      <c r="B10" s="66" t="s">
        <v>35</v>
      </c>
      <c r="C10" s="67"/>
      <c r="D10" s="68"/>
      <c r="E10" s="68"/>
      <c r="F10" s="68"/>
      <c r="G10" s="43">
        <v>43769</v>
      </c>
    </row>
    <row r="11" spans="2:13" ht="15.75" x14ac:dyDescent="0.25">
      <c r="B11" s="42"/>
      <c r="C11" s="42"/>
      <c r="D11" s="42"/>
      <c r="E11" s="42"/>
      <c r="F11" s="42"/>
      <c r="G11" s="41"/>
    </row>
    <row r="12" spans="2:13" ht="15.75" customHeight="1" x14ac:dyDescent="0.25">
      <c r="B12" s="69" t="s">
        <v>34</v>
      </c>
      <c r="C12" s="69"/>
      <c r="D12" s="69"/>
      <c r="E12" s="69"/>
      <c r="F12" s="69"/>
      <c r="G12" s="69"/>
      <c r="H12" s="69"/>
    </row>
    <row r="13" spans="2:13" ht="36" customHeight="1" x14ac:dyDescent="0.25">
      <c r="B13" s="70" t="s">
        <v>47</v>
      </c>
      <c r="C13" s="71"/>
      <c r="D13" s="71"/>
      <c r="E13" s="71"/>
      <c r="F13" s="71"/>
      <c r="G13" s="72"/>
      <c r="H13" s="38"/>
      <c r="J13" s="40"/>
      <c r="K13" s="40"/>
      <c r="L13" s="40"/>
      <c r="M13" s="40"/>
    </row>
    <row r="14" spans="2:13" ht="36" customHeight="1" x14ac:dyDescent="0.25">
      <c r="B14" s="73"/>
      <c r="C14" s="74"/>
      <c r="D14" s="74"/>
      <c r="E14" s="74"/>
      <c r="F14" s="74"/>
      <c r="G14" s="75"/>
      <c r="H14" s="38"/>
      <c r="J14" s="40"/>
      <c r="K14" s="40"/>
      <c r="L14" s="40"/>
      <c r="M14" s="40"/>
    </row>
    <row r="15" spans="2:13" ht="36" customHeight="1" x14ac:dyDescent="0.25">
      <c r="B15" s="73"/>
      <c r="C15" s="74"/>
      <c r="D15" s="74"/>
      <c r="E15" s="74"/>
      <c r="F15" s="74"/>
      <c r="G15" s="75"/>
      <c r="H15" s="38"/>
      <c r="J15" s="40"/>
      <c r="K15" s="40"/>
      <c r="L15" s="40"/>
      <c r="M15" s="40"/>
    </row>
    <row r="16" spans="2:13" ht="36" customHeight="1" x14ac:dyDescent="0.25">
      <c r="B16" s="73"/>
      <c r="C16" s="74"/>
      <c r="D16" s="74"/>
      <c r="E16" s="74"/>
      <c r="F16" s="74"/>
      <c r="G16" s="75"/>
      <c r="H16" s="38"/>
      <c r="J16" s="40"/>
      <c r="K16" s="40"/>
      <c r="L16" s="40"/>
      <c r="M16" s="40"/>
    </row>
    <row r="17" spans="2:16" ht="36" customHeight="1" x14ac:dyDescent="0.25">
      <c r="B17" s="73"/>
      <c r="C17" s="74"/>
      <c r="D17" s="74"/>
      <c r="E17" s="74"/>
      <c r="F17" s="74"/>
      <c r="G17" s="75"/>
      <c r="H17" s="38"/>
      <c r="K17" s="40"/>
      <c r="L17" s="39"/>
      <c r="M17" s="39"/>
    </row>
    <row r="18" spans="2:16" ht="36" customHeight="1" x14ac:dyDescent="0.25">
      <c r="B18" s="73"/>
      <c r="C18" s="74"/>
      <c r="D18" s="74"/>
      <c r="E18" s="74"/>
      <c r="F18" s="74"/>
      <c r="G18" s="75"/>
      <c r="H18" s="38"/>
      <c r="L18" s="8"/>
      <c r="M18" s="8"/>
    </row>
    <row r="19" spans="2:16" ht="36" customHeight="1" x14ac:dyDescent="0.25">
      <c r="B19" s="76"/>
      <c r="C19" s="77"/>
      <c r="D19" s="77"/>
      <c r="E19" s="77"/>
      <c r="F19" s="77"/>
      <c r="G19" s="78"/>
      <c r="H19" s="38"/>
      <c r="L19" s="8"/>
      <c r="M19" s="8"/>
    </row>
    <row r="20" spans="2:16" x14ac:dyDescent="0.25">
      <c r="L20" s="8"/>
      <c r="M20" s="8"/>
    </row>
    <row r="21" spans="2:16" ht="15.75" thickBot="1" x14ac:dyDescent="0.3"/>
    <row r="22" spans="2:16" x14ac:dyDescent="0.25">
      <c r="B22" s="50" t="s">
        <v>33</v>
      </c>
      <c r="C22" s="51"/>
      <c r="D22" s="52"/>
      <c r="E22" s="52"/>
      <c r="F22" s="52"/>
      <c r="G22" s="53" t="s">
        <v>32</v>
      </c>
      <c r="H22" s="54"/>
      <c r="I22" s="54"/>
      <c r="J22" s="54"/>
      <c r="K22" s="55"/>
      <c r="L22" s="56" t="s">
        <v>31</v>
      </c>
      <c r="M22" s="57"/>
      <c r="N22" s="37"/>
    </row>
    <row r="23" spans="2:16" ht="30" x14ac:dyDescent="0.25">
      <c r="B23" s="36" t="s">
        <v>30</v>
      </c>
      <c r="C23" s="35" t="s">
        <v>29</v>
      </c>
      <c r="D23" s="33" t="s">
        <v>28</v>
      </c>
      <c r="E23" s="33" t="s">
        <v>27</v>
      </c>
      <c r="F23" s="33" t="s">
        <v>26</v>
      </c>
      <c r="G23" s="34" t="s">
        <v>25</v>
      </c>
      <c r="H23" s="33" t="s">
        <v>22</v>
      </c>
      <c r="I23" s="34" t="s">
        <v>24</v>
      </c>
      <c r="J23" s="34" t="s">
        <v>21</v>
      </c>
      <c r="K23" s="34" t="s">
        <v>23</v>
      </c>
      <c r="L23" s="33" t="s">
        <v>22</v>
      </c>
      <c r="M23" s="32" t="s">
        <v>21</v>
      </c>
    </row>
    <row r="24" spans="2:16" x14ac:dyDescent="0.25">
      <c r="B24" s="31" t="s">
        <v>20</v>
      </c>
      <c r="C24" s="26" t="s">
        <v>16</v>
      </c>
      <c r="D24" s="26" t="s">
        <v>15</v>
      </c>
      <c r="E24" s="26">
        <v>21009</v>
      </c>
      <c r="F24" s="25" t="s">
        <v>14</v>
      </c>
      <c r="G24" s="18">
        <v>1</v>
      </c>
      <c r="H24" s="29">
        <v>6.7969999999999997</v>
      </c>
      <c r="I24" s="30">
        <v>13</v>
      </c>
      <c r="J24" s="30">
        <v>0.85299999999999998</v>
      </c>
      <c r="K24" s="30">
        <v>1</v>
      </c>
      <c r="L24" s="24">
        <f>73+H24</f>
        <v>79.796999999999997</v>
      </c>
      <c r="M24" s="23">
        <f>9+J24</f>
        <v>9.8529999999999998</v>
      </c>
    </row>
    <row r="25" spans="2:16" x14ac:dyDescent="0.25">
      <c r="B25" s="31" t="s">
        <v>19</v>
      </c>
      <c r="C25" s="26" t="s">
        <v>16</v>
      </c>
      <c r="D25" s="26" t="s">
        <v>15</v>
      </c>
      <c r="E25" s="26">
        <v>21009</v>
      </c>
      <c r="F25" s="25" t="s">
        <v>14</v>
      </c>
      <c r="G25" s="18">
        <v>1</v>
      </c>
      <c r="H25" s="29">
        <v>289.197</v>
      </c>
      <c r="I25" s="30">
        <v>31</v>
      </c>
      <c r="J25" s="30">
        <v>36.292999999999999</v>
      </c>
      <c r="K25" s="30">
        <v>19</v>
      </c>
      <c r="L25" s="24">
        <f>699+H25</f>
        <v>988.197</v>
      </c>
      <c r="M25" s="23">
        <f>88+J25</f>
        <v>124.29300000000001</v>
      </c>
    </row>
    <row r="26" spans="2:16" x14ac:dyDescent="0.25">
      <c r="B26" s="31" t="s">
        <v>18</v>
      </c>
      <c r="C26" s="26" t="s">
        <v>16</v>
      </c>
      <c r="D26" s="26" t="s">
        <v>15</v>
      </c>
      <c r="E26" s="26">
        <v>21009</v>
      </c>
      <c r="F26" s="25" t="s">
        <v>14</v>
      </c>
      <c r="G26" s="18">
        <v>1</v>
      </c>
      <c r="H26" s="29">
        <v>237.79599999999999</v>
      </c>
      <c r="I26" s="30">
        <v>30</v>
      </c>
      <c r="J26" s="30">
        <v>29.843</v>
      </c>
      <c r="K26" s="30">
        <v>17</v>
      </c>
      <c r="L26" s="24">
        <f>283+H26</f>
        <v>520.79600000000005</v>
      </c>
      <c r="M26" s="23">
        <f>35+J26</f>
        <v>64.843000000000004</v>
      </c>
    </row>
    <row r="27" spans="2:16" x14ac:dyDescent="0.25">
      <c r="B27" s="31" t="s">
        <v>17</v>
      </c>
      <c r="C27" s="26" t="s">
        <v>16</v>
      </c>
      <c r="D27" s="26" t="s">
        <v>15</v>
      </c>
      <c r="E27" s="26">
        <v>21009</v>
      </c>
      <c r="F27" s="25" t="s">
        <v>14</v>
      </c>
      <c r="G27" s="18">
        <v>1</v>
      </c>
      <c r="H27" s="29">
        <v>58.621999999999993</v>
      </c>
      <c r="I27" s="30">
        <v>29</v>
      </c>
      <c r="J27" s="30">
        <v>7.3579999999999997</v>
      </c>
      <c r="K27" s="30">
        <v>4</v>
      </c>
      <c r="L27" s="24">
        <f>326+H27</f>
        <v>384.62200000000001</v>
      </c>
      <c r="M27" s="23">
        <f>41+J27</f>
        <v>48.357999999999997</v>
      </c>
    </row>
    <row r="28" spans="2:16" x14ac:dyDescent="0.25">
      <c r="B28" s="28" t="s">
        <v>13</v>
      </c>
      <c r="C28" s="26" t="s">
        <v>9</v>
      </c>
      <c r="D28" s="26" t="s">
        <v>8</v>
      </c>
      <c r="E28" s="26">
        <v>20854</v>
      </c>
      <c r="F28" s="25" t="s">
        <v>7</v>
      </c>
      <c r="G28" s="18">
        <v>1</v>
      </c>
      <c r="H28" s="29">
        <v>245.03399999999999</v>
      </c>
      <c r="I28" s="30">
        <v>26</v>
      </c>
      <c r="J28" s="30">
        <v>30.751000000000001</v>
      </c>
      <c r="K28" s="30">
        <v>17</v>
      </c>
      <c r="L28" s="24">
        <f>360+H28</f>
        <v>605.03399999999999</v>
      </c>
      <c r="M28" s="23">
        <f>45+J28</f>
        <v>75.751000000000005</v>
      </c>
      <c r="O28" s="16"/>
      <c r="P28" s="15"/>
    </row>
    <row r="29" spans="2:16" x14ac:dyDescent="0.25">
      <c r="B29" s="28" t="s">
        <v>12</v>
      </c>
      <c r="C29" s="26" t="s">
        <v>9</v>
      </c>
      <c r="D29" s="26" t="s">
        <v>8</v>
      </c>
      <c r="E29" s="26">
        <v>20854</v>
      </c>
      <c r="F29" s="25" t="s">
        <v>7</v>
      </c>
      <c r="G29" s="18">
        <v>1</v>
      </c>
      <c r="H29" s="29">
        <v>302.24699999999996</v>
      </c>
      <c r="I29" s="30">
        <v>22</v>
      </c>
      <c r="J29" s="30">
        <v>37.931999999999995</v>
      </c>
      <c r="K29" s="30">
        <v>27</v>
      </c>
      <c r="L29" s="24">
        <f>128+H29</f>
        <v>430.24699999999996</v>
      </c>
      <c r="M29" s="23">
        <f>16+J29</f>
        <v>53.931999999999995</v>
      </c>
      <c r="O29" s="16"/>
      <c r="P29" s="15"/>
    </row>
    <row r="30" spans="2:16" x14ac:dyDescent="0.25">
      <c r="B30" s="28" t="s">
        <v>11</v>
      </c>
      <c r="C30" s="26" t="s">
        <v>9</v>
      </c>
      <c r="D30" s="26" t="s">
        <v>8</v>
      </c>
      <c r="E30" s="26">
        <v>20854</v>
      </c>
      <c r="F30" s="25" t="s">
        <v>7</v>
      </c>
      <c r="G30" s="18">
        <v>1</v>
      </c>
      <c r="H30" s="29">
        <v>574.68100000000004</v>
      </c>
      <c r="I30" s="30">
        <v>36</v>
      </c>
      <c r="J30" s="30">
        <v>72.124000000000024</v>
      </c>
      <c r="K30" s="30">
        <v>30</v>
      </c>
      <c r="L30" s="24">
        <f>204+H30</f>
        <v>778.68100000000004</v>
      </c>
      <c r="M30" s="23">
        <f>26+J30</f>
        <v>98.124000000000024</v>
      </c>
      <c r="O30" s="16"/>
      <c r="P30" s="15"/>
    </row>
    <row r="31" spans="2:16" x14ac:dyDescent="0.25">
      <c r="B31" s="28" t="s">
        <v>10</v>
      </c>
      <c r="C31" s="26" t="s">
        <v>9</v>
      </c>
      <c r="D31" s="26" t="s">
        <v>8</v>
      </c>
      <c r="E31" s="26">
        <v>20854</v>
      </c>
      <c r="F31" s="25" t="s">
        <v>7</v>
      </c>
      <c r="G31" s="18">
        <v>1</v>
      </c>
      <c r="H31" s="29">
        <v>800.33299999999997</v>
      </c>
      <c r="I31" s="30">
        <v>39</v>
      </c>
      <c r="J31" s="30">
        <v>100.44500000000001</v>
      </c>
      <c r="K31" s="30">
        <v>43</v>
      </c>
      <c r="L31" s="24">
        <f>885+H31</f>
        <v>1685.3330000000001</v>
      </c>
      <c r="M31" s="23">
        <f>111+J31</f>
        <v>211.44499999999999</v>
      </c>
      <c r="O31" s="16"/>
      <c r="P31" s="15"/>
    </row>
    <row r="32" spans="2:16" x14ac:dyDescent="0.25">
      <c r="B32" s="28" t="s">
        <v>6</v>
      </c>
      <c r="C32" s="26" t="s">
        <v>4</v>
      </c>
      <c r="D32" s="27" t="s">
        <v>3</v>
      </c>
      <c r="E32" s="26">
        <v>21740</v>
      </c>
      <c r="F32" s="25" t="s">
        <v>2</v>
      </c>
      <c r="G32" s="18">
        <v>0.99</v>
      </c>
      <c r="H32" s="29">
        <v>340.78199999999998</v>
      </c>
      <c r="I32" s="30">
        <v>44</v>
      </c>
      <c r="J32" s="30">
        <v>42.766000000000005</v>
      </c>
      <c r="K32" s="30">
        <v>15</v>
      </c>
      <c r="L32" s="24">
        <f>1351+H32</f>
        <v>1691.7819999999999</v>
      </c>
      <c r="M32" s="23">
        <f>169+J32</f>
        <v>211.76600000000002</v>
      </c>
      <c r="O32" s="16"/>
      <c r="P32" s="15"/>
    </row>
    <row r="33" spans="2:16" ht="15.75" thickBot="1" x14ac:dyDescent="0.3">
      <c r="B33" s="22" t="s">
        <v>5</v>
      </c>
      <c r="C33" s="20" t="s">
        <v>4</v>
      </c>
      <c r="D33" s="21" t="s">
        <v>3</v>
      </c>
      <c r="E33" s="20">
        <v>21740</v>
      </c>
      <c r="F33" s="19" t="s">
        <v>2</v>
      </c>
      <c r="G33" s="49">
        <v>0.88</v>
      </c>
      <c r="H33" s="29">
        <v>828.29900000000043</v>
      </c>
      <c r="I33" s="30">
        <v>44</v>
      </c>
      <c r="J33" s="30">
        <v>103.95400000000001</v>
      </c>
      <c r="K33" s="30">
        <v>38</v>
      </c>
      <c r="L33" s="5">
        <f>1160+H33</f>
        <v>1988.2990000000004</v>
      </c>
      <c r="M33" s="17">
        <f>146+J33</f>
        <v>249.95400000000001</v>
      </c>
      <c r="O33" s="16"/>
      <c r="P33" s="15"/>
    </row>
    <row r="34" spans="2:16" ht="15.75" thickBot="1" x14ac:dyDescent="0.3">
      <c r="H34" s="14"/>
      <c r="I34" s="14"/>
      <c r="J34" s="14"/>
      <c r="K34" s="14"/>
      <c r="L34" s="14"/>
      <c r="M34" s="14"/>
    </row>
    <row r="35" spans="2:16" x14ac:dyDescent="0.25">
      <c r="F35" s="13" t="s">
        <v>1</v>
      </c>
      <c r="G35" s="12"/>
      <c r="H35" s="10">
        <f>SUM(H24:H33)</f>
        <v>3683.7880000000005</v>
      </c>
      <c r="I35" s="11"/>
      <c r="J35" s="10">
        <f>SUM(J24:J33)</f>
        <v>462.31900000000007</v>
      </c>
      <c r="K35" s="10">
        <f>SUM(K24:K33)</f>
        <v>211</v>
      </c>
      <c r="L35" s="10">
        <f>SUM(L24:L33)</f>
        <v>9152.7880000000005</v>
      </c>
      <c r="M35" s="9">
        <f>SUM(M24:M33)</f>
        <v>1148.3190000000002</v>
      </c>
      <c r="O35" s="8"/>
      <c r="P35" s="8"/>
    </row>
    <row r="36" spans="2:16" ht="15.75" thickBot="1" x14ac:dyDescent="0.3">
      <c r="F36" s="7" t="s">
        <v>0</v>
      </c>
      <c r="G36" s="6">
        <f>AVERAGE(G28:G33)</f>
        <v>0.97833333333333339</v>
      </c>
      <c r="H36" s="5">
        <f>AVERAGE(H24:H33)</f>
        <v>368.37880000000007</v>
      </c>
      <c r="I36" s="5">
        <f>AVERAGE(I24:I33)</f>
        <v>31.4</v>
      </c>
      <c r="J36" s="5">
        <f>AVERAGE(J24:J33)</f>
        <v>46.23190000000001</v>
      </c>
      <c r="K36" s="5">
        <f>AVERAGE(K24:K33)</f>
        <v>21.1</v>
      </c>
      <c r="L36" s="4"/>
      <c r="M36" s="3"/>
    </row>
    <row r="39" spans="2:16" x14ac:dyDescent="0.25">
      <c r="B39" s="2"/>
      <c r="C39" s="2"/>
      <c r="D39" s="2"/>
      <c r="E39" s="2"/>
      <c r="F39" s="2"/>
      <c r="G39" s="2"/>
    </row>
  </sheetData>
  <mergeCells count="12">
    <mergeCell ref="B22:F22"/>
    <mergeCell ref="G22:K22"/>
    <mergeCell ref="L22:M22"/>
    <mergeCell ref="B3:H3"/>
    <mergeCell ref="B4:H4"/>
    <mergeCell ref="B6:F6"/>
    <mergeCell ref="B7:F7"/>
    <mergeCell ref="B8:F8"/>
    <mergeCell ref="B9:F9"/>
    <mergeCell ref="B10:F10"/>
    <mergeCell ref="B12:H12"/>
    <mergeCell ref="B13:G19"/>
  </mergeCells>
  <hyperlinks>
    <hyperlink ref="G9" r:id="rId1"/>
  </hyperlinks>
  <pageMargins left="0.25" right="0.25" top="0.75" bottom="0.75" header="0.3" footer="0.3"/>
  <pageSetup scale="48" orientation="landscape"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1E48F8798B2E948A75953E6FD2ADDA3" ma:contentTypeVersion="2" ma:contentTypeDescription="Create a new document." ma:contentTypeScope="" ma:versionID="10ca216a1ee27372af43e4caaca831dd">
  <xsd:schema xmlns:xsd="http://www.w3.org/2001/XMLSchema" xmlns:xs="http://www.w3.org/2001/XMLSchema" xmlns:p="http://schemas.microsoft.com/office/2006/metadata/properties" xmlns:ns1="http://schemas.microsoft.com/sharepoint/v3" targetNamespace="http://schemas.microsoft.com/office/2006/metadata/properties" ma:root="true" ma:fieldsID="ff328a1cd662c37536c074f55b1464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4B2961ED-957E-4452-B413-0D62C61D330D}"/>
</file>

<file path=customXml/itemProps2.xml><?xml version="1.0" encoding="utf-8"?>
<ds:datastoreItem xmlns:ds="http://schemas.openxmlformats.org/officeDocument/2006/customXml" ds:itemID="{9ABF8658-1D4F-4294-9BB3-FFB40FA0B68C}"/>
</file>

<file path=customXml/itemProps3.xml><?xml version="1.0" encoding="utf-8"?>
<ds:datastoreItem xmlns:ds="http://schemas.openxmlformats.org/officeDocument/2006/customXml" ds:itemID="{72AC8F8C-F8E5-437B-91D5-C9E6C2364CC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Grantee Quarterly Report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John Schott</dc:creator>
  <cp:lastModifiedBy>Windows User</cp:lastModifiedBy>
  <dcterms:created xsi:type="dcterms:W3CDTF">2019-01-25T21:56:34Z</dcterms:created>
  <dcterms:modified xsi:type="dcterms:W3CDTF">2019-11-01T13:26:13Z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0x01010051E48F8798B2E948A75953E6FD2ADDA3</vt:lpwstr>
  </property>
</Properties>
</file>