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1850"/>
  </bookViews>
  <sheets>
    <sheet name="Grantee Quarterly Report" sheetId="1" r:id="rId1"/>
  </sheets>
  <definedNames>
    <definedName name="StationStatu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5" i="1" l="1"/>
  <c r="L24" i="1"/>
  <c r="M27" i="1" l="1"/>
  <c r="M26" i="1"/>
  <c r="M25" i="1"/>
  <c r="L27" i="1"/>
  <c r="L26" i="1"/>
  <c r="M24" i="1" l="1"/>
  <c r="L29" i="1" l="1"/>
  <c r="M29" i="1" l="1"/>
  <c r="K30" i="1"/>
  <c r="K29" i="1"/>
  <c r="J30" i="1"/>
  <c r="J29" i="1"/>
  <c r="I30" i="1"/>
  <c r="H30" i="1"/>
  <c r="H29" i="1"/>
  <c r="G30" i="1"/>
</calcChain>
</file>

<file path=xl/sharedStrings.xml><?xml version="1.0" encoding="utf-8"?>
<sst xmlns="http://schemas.openxmlformats.org/spreadsheetml/2006/main" count="47" uniqueCount="39">
  <si>
    <t>Dates Report Covers:</t>
  </si>
  <si>
    <t>Electric Vehicle Infrastructure Grant Program</t>
  </si>
  <si>
    <t>Grantee Name:</t>
  </si>
  <si>
    <t>Station Address</t>
  </si>
  <si>
    <t>City</t>
  </si>
  <si>
    <t>Zip</t>
  </si>
  <si>
    <t>County</t>
  </si>
  <si>
    <t>kWhs consumed</t>
  </si>
  <si>
    <t>Station Location</t>
  </si>
  <si>
    <t>Please provide a brief narrative on the project progress, including any challenges, that occurred during the reporting period:</t>
  </si>
  <si>
    <t xml:space="preserve">Grantee Quarterly Operation Report </t>
  </si>
  <si>
    <t>Email Address:</t>
  </si>
  <si>
    <t>Report Submitted By:</t>
  </si>
  <si>
    <t>Report Date:</t>
  </si>
  <si>
    <t>Quarterly Data</t>
  </si>
  <si>
    <t>Cumulative Data</t>
  </si>
  <si>
    <t>10740 Pulaski Hwy</t>
  </si>
  <si>
    <t>17513-17521 Valley Mall Rd</t>
  </si>
  <si>
    <t>White Marsh</t>
  </si>
  <si>
    <t>Hagerstown</t>
  </si>
  <si>
    <t>Baltimore County</t>
  </si>
  <si>
    <t>Washington County</t>
  </si>
  <si>
    <t>Total</t>
  </si>
  <si>
    <t>Cumulative Avg.</t>
  </si>
  <si>
    <t>Appendix A</t>
  </si>
  <si>
    <t>Station Name</t>
  </si>
  <si>
    <t>DCEC / HAGERSTOWN #1</t>
  </si>
  <si>
    <t>DCEC / HAGERSTOWN #2</t>
  </si>
  <si>
    <t>ROYAL FARMS / RFS 102 DC #1</t>
  </si>
  <si>
    <t>ROYAL FARMS / RFS 102 DC #2</t>
  </si>
  <si>
    <t>% of Time 
Operational</t>
  </si>
  <si>
    <t>Average Charging 
Event Duration (mins)</t>
  </si>
  <si>
    <t># Of Gasoline 
Gallons Displaced</t>
  </si>
  <si>
    <t># Of Vehicles 
Using EVSE</t>
  </si>
  <si>
    <t>ChargePoint, Inc.</t>
  </si>
  <si>
    <t>John Schott</t>
  </si>
  <si>
    <t>john.schott@chargepoint.com</t>
  </si>
  <si>
    <t>Q2'19 (April to June)</t>
  </si>
  <si>
    <t>ChargePoint is pleased to provide data related to the operation of MEA funded DC Fast Charging stations (DCFC) during Q2'19 - April to June. In total, the DCFC installed by ChargePoint dispensed 740 kWh across 45 charging sessions or an average of 16.4 kWh per session. This level of utilization resulted in the displacement of 93 gallons of gasoline using the industry assumption of .1255 gallons saved per kWh. The average utilization time of the 50kW DCFC was 38 minutes per session, which can provide up to 200 miles of range per hour of charging (RPH) on the ChargePoint Express 200 stations.  
Hagerstown station #1 was operational for 70% of the time due issues identified in Q1 2019 with a fuse and diode and issues with the Cobmo connector. The station continued to have issues and was swapped with a new Express 200 which resulted in some additional downtime which is why the percent of time operational continues to be at 70%. Hagerstown station #2 was operational for 99% of the time due to a CCS Combo cable swap that was required in Q1 2019 and there were no issues to report in Q2 2019. 
Both Royal Farms stations are now operational again after being powered down due to a complete rebuild of the entire store, including the parking lot. The DCFC were encapsulated in place for protection and were re-energized on June 5, 2019. Percent of time operational is now 14% after accounting for the 0% uptime in Q1 2019.
ChargePoint anticipates that these station's utilization will continue to increase as knowledge of their existence proliferates and EV adoption increases in the state of Maryland.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</si>
</sst>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164" formatCode="0.0"/>
    <numFmt numFmtId="165" formatCode="0.0%"/>
  </numFmts>
  <fonts count="6" x14ac:knownFonts="1">
    <font>
      <sz val="11"/>
      <color theme="1"/>
      <name val="Calibri"/>
      <family val="2"/>
      <scheme val="minor"/>
    </font>
    <font>
      <b/>
      <sz val="11"/>
      <color theme="1"/>
      <name val="Calibri"/>
      <family val="2"/>
      <scheme val="minor"/>
    </font>
    <font>
      <sz val="12"/>
      <color theme="1"/>
      <name val="Times New Roman"/>
      <family val="1"/>
    </font>
    <font>
      <b/>
      <i/>
      <sz val="18"/>
      <color theme="1"/>
      <name val="Calibri"/>
      <family val="2"/>
      <scheme val="minor"/>
    </font>
    <font>
      <b/>
      <i/>
      <sz val="16"/>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mediumGray"/>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84">
    <xf numFmtId="0" fontId="0" fillId="0" borderId="0" xfId="0"/>
    <xf numFmtId="0" fontId="2" fillId="0" borderId="0" xfId="0" applyFont="1" applyFill="1" applyBorder="1" applyAlignment="1">
      <alignment horizontal="left"/>
    </xf>
    <xf numFmtId="0" fontId="0" fillId="0" borderId="0" xfId="0" applyFill="1"/>
    <xf numFmtId="0" fontId="0" fillId="0" borderId="1" xfId="0" applyBorder="1"/>
    <xf numFmtId="0" fontId="1" fillId="0" borderId="1" xfId="0" applyFont="1" applyBorder="1" applyAlignment="1">
      <alignment horizontal="center"/>
    </xf>
    <xf numFmtId="0" fontId="0" fillId="0" borderId="0" xfId="0" applyBorder="1" applyAlignment="1">
      <alignment vertical="center" wrapText="1"/>
    </xf>
    <xf numFmtId="0" fontId="1" fillId="0" borderId="0" xfId="0" applyFont="1" applyFill="1" applyBorder="1" applyAlignment="1"/>
    <xf numFmtId="0" fontId="1" fillId="0" borderId="0" xfId="0" applyFont="1" applyFill="1" applyBorder="1" applyAlignment="1">
      <alignment horizontal="left"/>
    </xf>
    <xf numFmtId="0" fontId="0" fillId="0" borderId="0" xfId="0" applyBorder="1"/>
    <xf numFmtId="0" fontId="0" fillId="3" borderId="14" xfId="0" applyFill="1" applyBorder="1" applyAlignment="1">
      <alignment horizontal="left"/>
    </xf>
    <xf numFmtId="0" fontId="0" fillId="3" borderId="16" xfId="0" applyFill="1" applyBorder="1" applyAlignment="1">
      <alignment horizontal="left"/>
    </xf>
    <xf numFmtId="14" fontId="0" fillId="3" borderId="19" xfId="0" applyNumberFormat="1" applyFont="1" applyFill="1" applyBorder="1" applyAlignment="1">
      <alignment horizontal="left"/>
    </xf>
    <xf numFmtId="0" fontId="1" fillId="0" borderId="20" xfId="0" applyFont="1" applyBorder="1"/>
    <xf numFmtId="0" fontId="1" fillId="0" borderId="17" xfId="0" applyFont="1" applyBorder="1"/>
    <xf numFmtId="0" fontId="0" fillId="0" borderId="18" xfId="0" applyBorder="1"/>
    <xf numFmtId="0" fontId="0" fillId="0" borderId="1" xfId="0" applyBorder="1" applyAlignment="1">
      <alignment horizontal="center"/>
    </xf>
    <xf numFmtId="0" fontId="1" fillId="0" borderId="0" xfId="0" applyFont="1" applyAlignment="1">
      <alignment horizontal="center"/>
    </xf>
    <xf numFmtId="0" fontId="5" fillId="0" borderId="0" xfId="0" applyFont="1" applyAlignment="1">
      <alignment horizontal="center"/>
    </xf>
    <xf numFmtId="0" fontId="1" fillId="0" borderId="15" xfId="0" applyFont="1" applyBorder="1" applyAlignment="1">
      <alignment horizontal="center"/>
    </xf>
    <xf numFmtId="0" fontId="0" fillId="0" borderId="15" xfId="0" applyBorder="1"/>
    <xf numFmtId="0" fontId="0" fillId="0" borderId="17" xfId="0" applyBorder="1"/>
    <xf numFmtId="0" fontId="1" fillId="0" borderId="10" xfId="0" applyFont="1" applyBorder="1" applyAlignment="1">
      <alignment horizontal="center"/>
    </xf>
    <xf numFmtId="0" fontId="0" fillId="0" borderId="10" xfId="0" applyBorder="1"/>
    <xf numFmtId="0" fontId="0" fillId="0" borderId="24" xfId="0" applyBorder="1"/>
    <xf numFmtId="0" fontId="1" fillId="0" borderId="0" xfId="0" applyFont="1" applyFill="1" applyBorder="1" applyAlignment="1">
      <alignment horizontal="left" vertical="top" wrapText="1"/>
    </xf>
    <xf numFmtId="0" fontId="0" fillId="0" borderId="0" xfId="0" applyBorder="1" applyAlignment="1">
      <alignment vertical="top" wrapText="1"/>
    </xf>
    <xf numFmtId="0" fontId="0" fillId="0" borderId="18" xfId="0" applyBorder="1" applyAlignment="1">
      <alignment horizontal="center"/>
    </xf>
    <xf numFmtId="9" fontId="0" fillId="5" borderId="1" xfId="0" applyNumberFormat="1" applyFill="1" applyBorder="1" applyAlignment="1">
      <alignment horizontal="center"/>
    </xf>
    <xf numFmtId="165" fontId="0" fillId="0" borderId="18" xfId="0" applyNumberFormat="1" applyBorder="1" applyAlignment="1">
      <alignment horizontal="center"/>
    </xf>
    <xf numFmtId="0" fontId="0" fillId="6" borderId="21" xfId="0" applyFill="1" applyBorder="1" applyAlignment="1">
      <alignment horizontal="center"/>
    </xf>
    <xf numFmtId="0" fontId="1" fillId="0" borderId="1" xfId="0" applyFont="1" applyBorder="1" applyAlignment="1">
      <alignment horizontal="center" wrapText="1"/>
    </xf>
    <xf numFmtId="0" fontId="1" fillId="0" borderId="16" xfId="0" applyFont="1" applyBorder="1" applyAlignment="1">
      <alignment horizontal="center" wrapText="1"/>
    </xf>
    <xf numFmtId="1" fontId="0" fillId="0" borderId="0" xfId="0" applyNumberFormat="1" applyFill="1" applyBorder="1" applyAlignment="1">
      <alignment horizontal="center"/>
    </xf>
    <xf numFmtId="164" fontId="0" fillId="0" borderId="0" xfId="0" applyNumberFormat="1" applyFill="1" applyBorder="1" applyAlignment="1">
      <alignment horizontal="center"/>
    </xf>
    <xf numFmtId="1" fontId="0" fillId="0" borderId="0" xfId="0" applyNumberFormat="1" applyBorder="1" applyAlignment="1">
      <alignment horizontal="center"/>
    </xf>
    <xf numFmtId="1" fontId="0" fillId="0" borderId="0" xfId="0" applyNumberFormat="1"/>
    <xf numFmtId="41" fontId="0" fillId="0" borderId="1" xfId="0" applyNumberFormat="1" applyFill="1" applyBorder="1" applyAlignment="1">
      <alignment horizontal="center"/>
    </xf>
    <xf numFmtId="41" fontId="0" fillId="0" borderId="16" xfId="0" applyNumberFormat="1" applyFill="1" applyBorder="1" applyAlignment="1">
      <alignment horizontal="center"/>
    </xf>
    <xf numFmtId="41" fontId="0" fillId="0" borderId="18" xfId="0" applyNumberFormat="1" applyBorder="1" applyAlignment="1">
      <alignment horizontal="center"/>
    </xf>
    <xf numFmtId="41" fontId="0" fillId="0" borderId="18" xfId="0" applyNumberFormat="1" applyFill="1" applyBorder="1" applyAlignment="1">
      <alignment horizontal="center"/>
    </xf>
    <xf numFmtId="41" fontId="0" fillId="0" borderId="0" xfId="0" applyNumberFormat="1"/>
    <xf numFmtId="41" fontId="0" fillId="0" borderId="21" xfId="0" applyNumberFormat="1" applyBorder="1" applyAlignment="1">
      <alignment horizontal="center"/>
    </xf>
    <xf numFmtId="41" fontId="0" fillId="6" borderId="21" xfId="0" applyNumberFormat="1" applyFill="1" applyBorder="1" applyAlignment="1">
      <alignment horizontal="center"/>
    </xf>
    <xf numFmtId="41" fontId="0" fillId="0" borderId="14" xfId="0" applyNumberFormat="1" applyBorder="1" applyAlignment="1">
      <alignment horizontal="center"/>
    </xf>
    <xf numFmtId="41" fontId="0" fillId="6" borderId="18" xfId="0" applyNumberFormat="1" applyFill="1" applyBorder="1" applyAlignment="1">
      <alignment horizontal="center"/>
    </xf>
    <xf numFmtId="41" fontId="0" fillId="6" borderId="19" xfId="0" applyNumberFormat="1" applyFill="1" applyBorder="1" applyAlignment="1">
      <alignment horizontal="center"/>
    </xf>
    <xf numFmtId="1" fontId="0" fillId="0" borderId="0" xfId="0" applyNumberFormat="1" applyBorder="1" applyAlignment="1">
      <alignment vertical="center" wrapText="1"/>
    </xf>
    <xf numFmtId="1" fontId="0" fillId="0" borderId="0" xfId="0" applyNumberFormat="1" applyFill="1"/>
    <xf numFmtId="9" fontId="0" fillId="5" borderId="18" xfId="0" applyNumberFormat="1" applyFill="1" applyBorder="1" applyAlignment="1">
      <alignment horizontal="center"/>
    </xf>
    <xf numFmtId="41" fontId="0" fillId="0" borderId="19" xfId="0" applyNumberFormat="1" applyFill="1" applyBorder="1" applyAlignment="1">
      <alignment horizontal="center"/>
    </xf>
    <xf numFmtId="1" fontId="0" fillId="5" borderId="1" xfId="0" applyNumberFormat="1" applyFill="1" applyBorder="1" applyAlignment="1">
      <alignment horizontal="center"/>
    </xf>
    <xf numFmtId="1" fontId="0" fillId="0" borderId="1" xfId="0" applyNumberFormat="1" applyBorder="1" applyAlignment="1">
      <alignment horizontal="center"/>
    </xf>
    <xf numFmtId="1" fontId="0" fillId="0" borderId="1" xfId="0" applyNumberFormat="1" applyFill="1" applyBorder="1" applyAlignment="1">
      <alignment horizontal="center"/>
    </xf>
    <xf numFmtId="1" fontId="0" fillId="0" borderId="18" xfId="0" applyNumberFormat="1" applyBorder="1" applyAlignment="1">
      <alignment horizontal="center"/>
    </xf>
    <xf numFmtId="1" fontId="0" fillId="0" borderId="18" xfId="0" applyNumberFormat="1" applyFill="1" applyBorder="1" applyAlignment="1">
      <alignment horizontal="center"/>
    </xf>
    <xf numFmtId="0" fontId="1" fillId="2" borderId="15" xfId="0" applyFont="1" applyFill="1" applyBorder="1" applyAlignment="1">
      <alignment horizontal="left"/>
    </xf>
    <xf numFmtId="0" fontId="1" fillId="2" borderId="10" xfId="0" applyFont="1" applyFill="1" applyBorder="1" applyAlignment="1">
      <alignment horizontal="left"/>
    </xf>
    <xf numFmtId="0" fontId="1" fillId="2" borderId="1" xfId="0" applyFont="1" applyFill="1" applyBorder="1" applyAlignment="1">
      <alignment horizontal="left"/>
    </xf>
    <xf numFmtId="0" fontId="3" fillId="0" borderId="1" xfId="0" applyFont="1" applyBorder="1" applyAlignment="1">
      <alignment horizontal="center"/>
    </xf>
    <xf numFmtId="0" fontId="4" fillId="0" borderId="1" xfId="0" applyFont="1" applyBorder="1" applyAlignment="1">
      <alignment horizontal="center"/>
    </xf>
    <xf numFmtId="0" fontId="1" fillId="2" borderId="11" xfId="0" applyFont="1" applyFill="1" applyBorder="1" applyAlignment="1">
      <alignment horizontal="left"/>
    </xf>
    <xf numFmtId="0" fontId="1" fillId="2" borderId="12" xfId="0" applyFont="1" applyFill="1" applyBorder="1" applyAlignment="1">
      <alignment horizontal="left"/>
    </xf>
    <xf numFmtId="0" fontId="1" fillId="2" borderId="13" xfId="0" applyFont="1" applyFill="1" applyBorder="1" applyAlignment="1">
      <alignment horizontal="left"/>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2" borderId="17" xfId="0" applyFont="1" applyFill="1" applyBorder="1" applyAlignment="1">
      <alignment horizontal="left"/>
    </xf>
    <xf numFmtId="0" fontId="1" fillId="2" borderId="24" xfId="0" applyFont="1" applyFill="1" applyBorder="1" applyAlignment="1">
      <alignment horizontal="left"/>
    </xf>
    <xf numFmtId="0" fontId="1" fillId="2" borderId="18" xfId="0" applyFont="1" applyFill="1" applyBorder="1" applyAlignment="1">
      <alignment horizontal="left"/>
    </xf>
    <xf numFmtId="0" fontId="1" fillId="2" borderId="20" xfId="0" applyFont="1" applyFill="1" applyBorder="1" applyAlignment="1">
      <alignment horizontal="center"/>
    </xf>
    <xf numFmtId="0" fontId="1" fillId="2" borderId="13" xfId="0" applyFont="1" applyFill="1" applyBorder="1" applyAlignment="1">
      <alignment horizontal="center"/>
    </xf>
    <xf numFmtId="0" fontId="1" fillId="2" borderId="21" xfId="0" applyFont="1" applyFill="1" applyBorder="1" applyAlignment="1">
      <alignment horizontal="center"/>
    </xf>
    <xf numFmtId="0" fontId="1" fillId="0" borderId="0" xfId="0" applyFont="1" applyAlignment="1">
      <alignment horizontal="left" vertical="center"/>
    </xf>
    <xf numFmtId="0" fontId="1" fillId="3" borderId="22"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schott@chargepoi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3"/>
  <sheetViews>
    <sheetView showGridLines="0" tabSelected="1" zoomScale="80" zoomScaleNormal="80" workbookViewId="0">
      <selection activeCell="J24" sqref="J24:J27"/>
    </sheetView>
  </sheetViews>
  <sheetFormatPr defaultRowHeight="15" x14ac:dyDescent="0.25"/>
  <cols>
    <col min="2" max="2" width="28.7109375" customWidth="1"/>
    <col min="3" max="3" width="28" bestFit="1" customWidth="1"/>
    <col min="4" max="4" width="13.7109375" bestFit="1" customWidth="1"/>
    <col min="5" max="5" width="16.28515625" bestFit="1" customWidth="1"/>
    <col min="6" max="6" width="20.28515625" bestFit="1" customWidth="1"/>
    <col min="7" max="7" width="30.7109375" bestFit="1" customWidth="1"/>
    <col min="8" max="8" width="16.5703125" customWidth="1"/>
    <col min="9" max="9" width="20.85546875" customWidth="1"/>
    <col min="10" max="10" width="17.42578125" customWidth="1"/>
    <col min="11" max="11" width="13.7109375" customWidth="1"/>
    <col min="12" max="12" width="17" customWidth="1"/>
    <col min="13" max="13" width="17.140625" customWidth="1"/>
  </cols>
  <sheetData>
    <row r="1" spans="2:13" ht="21" x14ac:dyDescent="0.35">
      <c r="E1" s="17" t="s">
        <v>24</v>
      </c>
    </row>
    <row r="2" spans="2:13" x14ac:dyDescent="0.25">
      <c r="E2" s="16"/>
    </row>
    <row r="3" spans="2:13" ht="23.25" x14ac:dyDescent="0.35">
      <c r="B3" s="58" t="s">
        <v>1</v>
      </c>
      <c r="C3" s="58"/>
      <c r="D3" s="58"/>
      <c r="E3" s="58"/>
      <c r="F3" s="58"/>
      <c r="G3" s="58"/>
      <c r="H3" s="58"/>
    </row>
    <row r="4" spans="2:13" ht="21" x14ac:dyDescent="0.35">
      <c r="B4" s="59" t="s">
        <v>10</v>
      </c>
      <c r="C4" s="59"/>
      <c r="D4" s="59"/>
      <c r="E4" s="59"/>
      <c r="F4" s="59"/>
      <c r="G4" s="59"/>
      <c r="H4" s="59"/>
    </row>
    <row r="5" spans="2:13" ht="15.75" thickBot="1" x14ac:dyDescent="0.3">
      <c r="B5" s="2"/>
      <c r="C5" s="2"/>
      <c r="D5" s="2"/>
      <c r="E5" s="2"/>
      <c r="F5" s="2"/>
      <c r="G5" s="2"/>
      <c r="H5" s="2"/>
    </row>
    <row r="6" spans="2:13" x14ac:dyDescent="0.25">
      <c r="B6" s="60" t="s">
        <v>2</v>
      </c>
      <c r="C6" s="61"/>
      <c r="D6" s="61"/>
      <c r="E6" s="61"/>
      <c r="F6" s="62"/>
      <c r="G6" s="9" t="s">
        <v>34</v>
      </c>
    </row>
    <row r="7" spans="2:13" x14ac:dyDescent="0.25">
      <c r="B7" s="55" t="s">
        <v>0</v>
      </c>
      <c r="C7" s="56"/>
      <c r="D7" s="57"/>
      <c r="E7" s="57"/>
      <c r="F7" s="57"/>
      <c r="G7" s="10" t="s">
        <v>37</v>
      </c>
    </row>
    <row r="8" spans="2:13" x14ac:dyDescent="0.25">
      <c r="B8" s="55" t="s">
        <v>12</v>
      </c>
      <c r="C8" s="56"/>
      <c r="D8" s="57"/>
      <c r="E8" s="57"/>
      <c r="F8" s="57"/>
      <c r="G8" s="10" t="s">
        <v>35</v>
      </c>
      <c r="I8" s="6"/>
      <c r="J8" s="6"/>
      <c r="K8" s="6"/>
      <c r="L8" s="6"/>
      <c r="M8" s="6"/>
    </row>
    <row r="9" spans="2:13" x14ac:dyDescent="0.25">
      <c r="B9" s="55" t="s">
        <v>11</v>
      </c>
      <c r="C9" s="56"/>
      <c r="D9" s="57"/>
      <c r="E9" s="57"/>
      <c r="F9" s="57"/>
      <c r="G9" s="10" t="s">
        <v>36</v>
      </c>
    </row>
    <row r="10" spans="2:13" ht="15.75" thickBot="1" x14ac:dyDescent="0.3">
      <c r="B10" s="65" t="s">
        <v>13</v>
      </c>
      <c r="C10" s="66"/>
      <c r="D10" s="67"/>
      <c r="E10" s="67"/>
      <c r="F10" s="67"/>
      <c r="G10" s="11">
        <v>43670</v>
      </c>
    </row>
    <row r="11" spans="2:13" s="2" customFormat="1" ht="15.75" x14ac:dyDescent="0.25">
      <c r="B11" s="7"/>
      <c r="C11" s="7"/>
      <c r="D11" s="7"/>
      <c r="E11" s="7"/>
      <c r="F11" s="7"/>
      <c r="G11" s="1"/>
    </row>
    <row r="12" spans="2:13" s="2" customFormat="1" ht="15.75" customHeight="1" x14ac:dyDescent="0.25">
      <c r="B12" s="71" t="s">
        <v>9</v>
      </c>
      <c r="C12" s="71"/>
      <c r="D12" s="71"/>
      <c r="E12" s="71"/>
      <c r="F12" s="71"/>
      <c r="G12" s="71"/>
      <c r="H12" s="71"/>
    </row>
    <row r="13" spans="2:13" s="2" customFormat="1" ht="36" customHeight="1" x14ac:dyDescent="0.25">
      <c r="B13" s="75" t="s">
        <v>38</v>
      </c>
      <c r="C13" s="76"/>
      <c r="D13" s="76"/>
      <c r="E13" s="76"/>
      <c r="F13" s="76"/>
      <c r="G13" s="77"/>
      <c r="H13" s="24"/>
      <c r="J13" s="5"/>
      <c r="K13" s="5"/>
      <c r="L13" s="5"/>
      <c r="M13" s="5"/>
    </row>
    <row r="14" spans="2:13" s="2" customFormat="1" ht="36" customHeight="1" x14ac:dyDescent="0.25">
      <c r="B14" s="78"/>
      <c r="C14" s="79"/>
      <c r="D14" s="79"/>
      <c r="E14" s="79"/>
      <c r="F14" s="79"/>
      <c r="G14" s="80"/>
      <c r="H14" s="24"/>
      <c r="J14" s="5"/>
      <c r="K14" s="5"/>
      <c r="L14" s="5"/>
      <c r="M14" s="5"/>
    </row>
    <row r="15" spans="2:13" s="2" customFormat="1" ht="36" customHeight="1" x14ac:dyDescent="0.25">
      <c r="B15" s="78"/>
      <c r="C15" s="79"/>
      <c r="D15" s="79"/>
      <c r="E15" s="79"/>
      <c r="F15" s="79"/>
      <c r="G15" s="80"/>
      <c r="H15" s="24"/>
      <c r="J15" s="5"/>
      <c r="K15" s="5"/>
      <c r="L15" s="5"/>
      <c r="M15" s="5"/>
    </row>
    <row r="16" spans="2:13" s="2" customFormat="1" ht="36" customHeight="1" x14ac:dyDescent="0.25">
      <c r="B16" s="78"/>
      <c r="C16" s="79"/>
      <c r="D16" s="79"/>
      <c r="E16" s="79"/>
      <c r="F16" s="79"/>
      <c r="G16" s="80"/>
      <c r="H16" s="24"/>
      <c r="J16" s="5"/>
      <c r="K16" s="5"/>
      <c r="L16" s="5"/>
      <c r="M16" s="5"/>
    </row>
    <row r="17" spans="2:16" s="2" customFormat="1" ht="36" customHeight="1" x14ac:dyDescent="0.25">
      <c r="B17" s="78"/>
      <c r="C17" s="79"/>
      <c r="D17" s="79"/>
      <c r="E17" s="79"/>
      <c r="F17" s="79"/>
      <c r="G17" s="80"/>
      <c r="H17" s="24"/>
      <c r="K17" s="5"/>
      <c r="L17" s="46"/>
      <c r="M17" s="46"/>
    </row>
    <row r="18" spans="2:16" s="2" customFormat="1" ht="36" customHeight="1" x14ac:dyDescent="0.25">
      <c r="B18" s="78"/>
      <c r="C18" s="79"/>
      <c r="D18" s="79"/>
      <c r="E18" s="79"/>
      <c r="F18" s="79"/>
      <c r="G18" s="80"/>
      <c r="H18" s="24"/>
      <c r="L18" s="47"/>
      <c r="M18" s="47"/>
    </row>
    <row r="19" spans="2:16" s="2" customFormat="1" ht="36" customHeight="1" x14ac:dyDescent="0.25">
      <c r="B19" s="81"/>
      <c r="C19" s="82"/>
      <c r="D19" s="82"/>
      <c r="E19" s="82"/>
      <c r="F19" s="82"/>
      <c r="G19" s="83"/>
      <c r="H19" s="24"/>
      <c r="L19" s="47"/>
      <c r="M19" s="47"/>
    </row>
    <row r="20" spans="2:16" x14ac:dyDescent="0.25">
      <c r="L20" s="35"/>
      <c r="M20" s="35"/>
    </row>
    <row r="21" spans="2:16" ht="15.75" thickBot="1" x14ac:dyDescent="0.3"/>
    <row r="22" spans="2:16" x14ac:dyDescent="0.25">
      <c r="B22" s="68" t="s">
        <v>8</v>
      </c>
      <c r="C22" s="69"/>
      <c r="D22" s="70"/>
      <c r="E22" s="70"/>
      <c r="F22" s="70"/>
      <c r="G22" s="72" t="s">
        <v>14</v>
      </c>
      <c r="H22" s="73"/>
      <c r="I22" s="73"/>
      <c r="J22" s="73"/>
      <c r="K22" s="74"/>
      <c r="L22" s="63" t="s">
        <v>15</v>
      </c>
      <c r="M22" s="64"/>
      <c r="N22" s="8"/>
    </row>
    <row r="23" spans="2:16" ht="30" x14ac:dyDescent="0.25">
      <c r="B23" s="18" t="s">
        <v>25</v>
      </c>
      <c r="C23" s="21" t="s">
        <v>3</v>
      </c>
      <c r="D23" s="4" t="s">
        <v>4</v>
      </c>
      <c r="E23" s="4" t="s">
        <v>5</v>
      </c>
      <c r="F23" s="4" t="s">
        <v>6</v>
      </c>
      <c r="G23" s="30" t="s">
        <v>30</v>
      </c>
      <c r="H23" s="4" t="s">
        <v>7</v>
      </c>
      <c r="I23" s="30" t="s">
        <v>31</v>
      </c>
      <c r="J23" s="30" t="s">
        <v>32</v>
      </c>
      <c r="K23" s="30" t="s">
        <v>33</v>
      </c>
      <c r="L23" s="4" t="s">
        <v>7</v>
      </c>
      <c r="M23" s="31" t="s">
        <v>32</v>
      </c>
    </row>
    <row r="24" spans="2:16" x14ac:dyDescent="0.25">
      <c r="B24" s="19" t="s">
        <v>26</v>
      </c>
      <c r="C24" s="22" t="s">
        <v>17</v>
      </c>
      <c r="D24" s="3" t="s">
        <v>19</v>
      </c>
      <c r="E24" s="15">
        <v>21740</v>
      </c>
      <c r="F24" s="3" t="s">
        <v>21</v>
      </c>
      <c r="G24" s="27">
        <v>0.7016574585635359</v>
      </c>
      <c r="H24" s="50">
        <v>239.10599999999999</v>
      </c>
      <c r="I24" s="51">
        <v>37.473333333333336</v>
      </c>
      <c r="J24" s="52">
        <v>30.007000000000001</v>
      </c>
      <c r="K24" s="51">
        <v>15</v>
      </c>
      <c r="L24" s="36">
        <f>4068+H24</f>
        <v>4307.1059999999998</v>
      </c>
      <c r="M24" s="37">
        <f>505+J24</f>
        <v>535.00699999999995</v>
      </c>
      <c r="O24" s="32"/>
      <c r="P24" s="33"/>
    </row>
    <row r="25" spans="2:16" x14ac:dyDescent="0.25">
      <c r="B25" s="19" t="s">
        <v>27</v>
      </c>
      <c r="C25" s="22" t="s">
        <v>17</v>
      </c>
      <c r="D25" s="3" t="s">
        <v>19</v>
      </c>
      <c r="E25" s="15">
        <v>21740</v>
      </c>
      <c r="F25" s="3" t="s">
        <v>21</v>
      </c>
      <c r="G25" s="27">
        <v>0.98503683241252304</v>
      </c>
      <c r="H25" s="50">
        <v>270.94400000000002</v>
      </c>
      <c r="I25" s="51">
        <v>39.199999999999996</v>
      </c>
      <c r="J25" s="52">
        <v>34.004000000000005</v>
      </c>
      <c r="K25" s="51">
        <v>14</v>
      </c>
      <c r="L25" s="36">
        <f>4021+H25</f>
        <v>4291.9440000000004</v>
      </c>
      <c r="M25" s="37">
        <f>494+J25</f>
        <v>528.00400000000002</v>
      </c>
      <c r="O25" s="32"/>
      <c r="P25" s="33"/>
    </row>
    <row r="26" spans="2:16" x14ac:dyDescent="0.25">
      <c r="B26" s="19" t="s">
        <v>28</v>
      </c>
      <c r="C26" s="22" t="s">
        <v>16</v>
      </c>
      <c r="D26" s="3" t="s">
        <v>18</v>
      </c>
      <c r="E26" s="15">
        <v>21162</v>
      </c>
      <c r="F26" s="3" t="s">
        <v>20</v>
      </c>
      <c r="G26" s="27">
        <v>0.13812154696132597</v>
      </c>
      <c r="H26" s="52">
        <v>163.87700000000001</v>
      </c>
      <c r="I26" s="51">
        <v>33.094871794871793</v>
      </c>
      <c r="J26" s="52">
        <v>20.567</v>
      </c>
      <c r="K26" s="51">
        <v>13</v>
      </c>
      <c r="L26" s="36">
        <f>4047+H26</f>
        <v>4210.8770000000004</v>
      </c>
      <c r="M26" s="37">
        <f>508+J26</f>
        <v>528.56700000000001</v>
      </c>
      <c r="O26" s="32"/>
      <c r="P26" s="33"/>
    </row>
    <row r="27" spans="2:16" ht="15.75" thickBot="1" x14ac:dyDescent="0.3">
      <c r="B27" s="20" t="s">
        <v>29</v>
      </c>
      <c r="C27" s="23" t="s">
        <v>16</v>
      </c>
      <c r="D27" s="14" t="s">
        <v>18</v>
      </c>
      <c r="E27" s="26">
        <v>21162</v>
      </c>
      <c r="F27" s="14" t="s">
        <v>20</v>
      </c>
      <c r="G27" s="48">
        <v>0.13812154696132597</v>
      </c>
      <c r="H27" s="53">
        <v>66.396000000000001</v>
      </c>
      <c r="I27" s="53">
        <v>40.833333333333336</v>
      </c>
      <c r="J27" s="54">
        <v>8.3330000000000002</v>
      </c>
      <c r="K27" s="53">
        <v>3</v>
      </c>
      <c r="L27" s="39">
        <f>3682+H27</f>
        <v>3748.3960000000002</v>
      </c>
      <c r="M27" s="49">
        <f>462+J27</f>
        <v>470.33300000000003</v>
      </c>
      <c r="O27" s="34"/>
      <c r="P27" s="33"/>
    </row>
    <row r="28" spans="2:16" ht="15.75" thickBot="1" x14ac:dyDescent="0.3">
      <c r="H28" s="40"/>
      <c r="I28" s="40"/>
      <c r="J28" s="40"/>
      <c r="K28" s="40"/>
      <c r="L28" s="40"/>
      <c r="M28" s="40"/>
    </row>
    <row r="29" spans="2:16" x14ac:dyDescent="0.25">
      <c r="F29" s="12" t="s">
        <v>22</v>
      </c>
      <c r="G29" s="29"/>
      <c r="H29" s="41">
        <f>SUM(H24:H27)</f>
        <v>740.32299999999998</v>
      </c>
      <c r="I29" s="42"/>
      <c r="J29" s="41">
        <f>SUM(J24:J27)</f>
        <v>92.911000000000001</v>
      </c>
      <c r="K29" s="41">
        <f>SUM(K24:K27)</f>
        <v>45</v>
      </c>
      <c r="L29" s="41">
        <f>SUM(L24:L27)</f>
        <v>16558.323</v>
      </c>
      <c r="M29" s="43">
        <f>SUM(M24:M27)</f>
        <v>2061.9110000000001</v>
      </c>
      <c r="O29" s="35"/>
      <c r="P29" s="35"/>
    </row>
    <row r="30" spans="2:16" ht="15.75" thickBot="1" x14ac:dyDescent="0.3">
      <c r="F30" s="13" t="s">
        <v>23</v>
      </c>
      <c r="G30" s="28">
        <f>AVERAGE(G24:G27)</f>
        <v>0.49073434622467771</v>
      </c>
      <c r="H30" s="38">
        <f>AVERAGE(H24:H27)</f>
        <v>185.08074999999999</v>
      </c>
      <c r="I30" s="38">
        <f>AVERAGE(I24:I27)</f>
        <v>37.650384615384617</v>
      </c>
      <c r="J30" s="38">
        <f>AVERAGE(J24:J27)</f>
        <v>23.22775</v>
      </c>
      <c r="K30" s="38">
        <f>AVERAGE(K24:K27)</f>
        <v>11.25</v>
      </c>
      <c r="L30" s="44"/>
      <c r="M30" s="45"/>
    </row>
    <row r="33" spans="2:7" x14ac:dyDescent="0.25">
      <c r="B33" s="25"/>
      <c r="C33" s="25"/>
      <c r="D33" s="25"/>
      <c r="E33" s="25"/>
      <c r="F33" s="25"/>
      <c r="G33" s="25"/>
    </row>
  </sheetData>
  <mergeCells count="12">
    <mergeCell ref="L22:M22"/>
    <mergeCell ref="B10:F10"/>
    <mergeCell ref="B22:F22"/>
    <mergeCell ref="B12:H12"/>
    <mergeCell ref="G22:K22"/>
    <mergeCell ref="B13:G19"/>
    <mergeCell ref="B9:F9"/>
    <mergeCell ref="B7:F7"/>
    <mergeCell ref="B3:H3"/>
    <mergeCell ref="B4:H4"/>
    <mergeCell ref="B6:F6"/>
    <mergeCell ref="B8:F8"/>
  </mergeCells>
  <hyperlinks>
    <hyperlink ref="G9" r:id="rId1"/>
  </hyperlinks>
  <pageMargins left="0.25" right="0.25" top="0.75" bottom="0.75" header="0.3" footer="0.3"/>
  <pageSetup paperSize="5" scale="71"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4B05D39-EF9E-4C64-9D07-C870748B2609}"/>
</file>

<file path=customXml/itemProps2.xml><?xml version="1.0" encoding="utf-8"?>
<ds:datastoreItem xmlns:ds="http://schemas.openxmlformats.org/officeDocument/2006/customXml" ds:itemID="{151056D2-CEC9-47DF-9C70-4D735D770C65}"/>
</file>

<file path=customXml/itemProps3.xml><?xml version="1.0" encoding="utf-8"?>
<ds:datastoreItem xmlns:ds="http://schemas.openxmlformats.org/officeDocument/2006/customXml" ds:itemID="{6953569D-CAF5-4CCA-A7D9-35DC479E59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2019-07-25T12:48:12Z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