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8055"/>
  </bookViews>
  <sheets>
    <sheet name="Grantee Quarterly Report" sheetId="1" r:id="rId1"/>
  </sheets>
  <definedNames>
    <definedName name="StationStatu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7" i="1" l="1"/>
  <c r="M26" i="1"/>
  <c r="M25" i="1"/>
  <c r="L27" i="1"/>
  <c r="L26" i="1"/>
  <c r="L25" i="1"/>
  <c r="M24" i="1" l="1"/>
  <c r="L24" i="1"/>
  <c r="L29" i="1" l="1"/>
  <c r="M29" i="1" l="1"/>
  <c r="K30" i="1"/>
  <c r="K29" i="1"/>
  <c r="J30" i="1"/>
  <c r="J29" i="1"/>
  <c r="I30" i="1"/>
  <c r="H30" i="1"/>
  <c r="H29" i="1"/>
  <c r="G30" i="1"/>
</calcChain>
</file>

<file path=xl/sharedStrings.xml><?xml version="1.0" encoding="utf-8"?>
<sst xmlns="http://schemas.openxmlformats.org/spreadsheetml/2006/main" count="47" uniqueCount="39">
  <si>
    <t>Dates Report Covers:</t>
  </si>
  <si>
    <t>Electric Vehicle Infrastructure Grant Program</t>
  </si>
  <si>
    <t>Grantee Name:</t>
  </si>
  <si>
    <t>Station Address</t>
  </si>
  <si>
    <t>City</t>
  </si>
  <si>
    <t>Zip</t>
  </si>
  <si>
    <t>County</t>
  </si>
  <si>
    <t>kWhs consumed</t>
  </si>
  <si>
    <t>Station Location</t>
  </si>
  <si>
    <t>Please provide a brief narrative on the project progress, including any challenges, that occurred during the reporting period:</t>
  </si>
  <si>
    <t xml:space="preserve">Grantee Quarterly Operation Report </t>
  </si>
  <si>
    <t>Email Address:</t>
  </si>
  <si>
    <t>Report Submitted By:</t>
  </si>
  <si>
    <t>Report Date:</t>
  </si>
  <si>
    <t>Quarterly Data</t>
  </si>
  <si>
    <t>Cumulative Data</t>
  </si>
  <si>
    <t>10740 Pulaski Hwy</t>
  </si>
  <si>
    <t>17513-17521 Valley Mall Rd</t>
  </si>
  <si>
    <t>White Marsh</t>
  </si>
  <si>
    <t>Hagerstown</t>
  </si>
  <si>
    <t>Baltimore County</t>
  </si>
  <si>
    <t>Washington County</t>
  </si>
  <si>
    <t>Total</t>
  </si>
  <si>
    <t>Cumulative Avg.</t>
  </si>
  <si>
    <t>Appendix A</t>
  </si>
  <si>
    <t>Station Name</t>
  </si>
  <si>
    <t>DCEC / HAGERSTOWN #1</t>
  </si>
  <si>
    <t>DCEC / HAGERSTOWN #2</t>
  </si>
  <si>
    <t>ROYAL FARMS / RFS 102 DC #1</t>
  </si>
  <si>
    <t>ROYAL FARMS / RFS 102 DC #2</t>
  </si>
  <si>
    <t>% of Time 
Operational</t>
  </si>
  <si>
    <t>Average Charging 
Event Duration (mins)</t>
  </si>
  <si>
    <t># Of Gasoline 
Gallons Displaced</t>
  </si>
  <si>
    <t># Of Vehicles 
Using EVSE</t>
  </si>
  <si>
    <t>ChargePoint, Inc.</t>
  </si>
  <si>
    <t>John Schott</t>
  </si>
  <si>
    <t>john.schott@chargepoint.com</t>
  </si>
  <si>
    <t>Q1'19 (January to March)</t>
  </si>
  <si>
    <r>
      <t>ChargePoint is pleased to provide data related to the operation of MEA funded DC Fast Charging stations (DCFC) during Q1'19 - January to March. In total, the DC Fast Charging Stations installed by ChargePoint dispensed 127 kWh across 13</t>
    </r>
    <r>
      <rPr>
        <b/>
        <sz val="11"/>
        <color theme="1"/>
        <rFont val="Calibri"/>
        <family val="2"/>
        <scheme val="minor"/>
      </rPr>
      <t xml:space="preserve"> </t>
    </r>
    <r>
      <rPr>
        <sz val="11"/>
        <color theme="1"/>
        <rFont val="Calibri"/>
        <family val="2"/>
        <scheme val="minor"/>
      </rPr>
      <t>charging sessions or an average of 10 kWh per session. This level of utilization resulted in the displacement of 16 gallons of gasoline using the industry assumption of .1255 gallons saved per kWh. The average utilization time of the 50kW DCFC was 8 minutes per session, which can provide up to 200 miles of range per hour of charging (RPH) on the ChargePoint Express 200 stations.  
Hagerstown station #1 was operational for 70% of the time due to the station requiring a new fuse and diode. Clinton Electric was dipactched to repair the station which was fixed and was operational again on 1/17/2019. Hagerstown station #2 was operational for 94% of the time due to a CCS Combo cable swap that was required. The cable swap was completed on 2/15/2019.
Both Royal Farms stations were powered down due to a complete rebuild of the entire store, including the parking lot. The DC fast chargers were encapsulated in place for protection and will be turned back on when construction is complete and the store reopens. The anticipated date for reopening the store is currently June 4, 2019. We will keep MEA updated on our progress towards bringing the stations back online over the quarter.
ChargePoint anticipates that these station's utilization will continue to increase as knowledge of their existence proliferates and EV adoption increases in the state of Maryland.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</si>
</sst>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8"/>
      <color theme="1"/>
      <name val="Calibri"/>
      <family val="2"/>
      <scheme val="minor"/>
    </font>
    <font>
      <b/>
      <i/>
      <sz val="16"/>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mediumGray"/>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81">
    <xf numFmtId="0" fontId="0" fillId="0" borderId="0" xfId="0"/>
    <xf numFmtId="0" fontId="2" fillId="0" borderId="0" xfId="0" applyFont="1" applyFill="1" applyBorder="1" applyAlignment="1">
      <alignment horizontal="left"/>
    </xf>
    <xf numFmtId="0" fontId="0" fillId="0" borderId="0" xfId="0" applyFill="1"/>
    <xf numFmtId="0" fontId="0" fillId="0" borderId="1" xfId="0" applyBorder="1"/>
    <xf numFmtId="0" fontId="1" fillId="0" borderId="1" xfId="0" applyFont="1" applyBorder="1" applyAlignment="1">
      <alignment horizontal="center"/>
    </xf>
    <xf numFmtId="0" fontId="0" fillId="0" borderId="0" xfId="0" applyBorder="1" applyAlignment="1">
      <alignment vertical="center" wrapText="1"/>
    </xf>
    <xf numFmtId="0" fontId="1" fillId="0" borderId="0" xfId="0" applyFont="1" applyFill="1" applyBorder="1" applyAlignment="1"/>
    <xf numFmtId="0" fontId="1" fillId="0" borderId="0" xfId="0" applyFont="1" applyFill="1" applyBorder="1" applyAlignment="1">
      <alignment horizontal="left"/>
    </xf>
    <xf numFmtId="0" fontId="0" fillId="0" borderId="0" xfId="0" applyBorder="1"/>
    <xf numFmtId="0" fontId="0" fillId="3" borderId="14" xfId="0" applyFill="1" applyBorder="1" applyAlignment="1">
      <alignment horizontal="left"/>
    </xf>
    <xf numFmtId="0" fontId="0" fillId="3" borderId="16" xfId="0" applyFill="1" applyBorder="1" applyAlignment="1">
      <alignment horizontal="left"/>
    </xf>
    <xf numFmtId="14" fontId="0" fillId="3" borderId="19" xfId="0" applyNumberFormat="1" applyFont="1" applyFill="1" applyBorder="1" applyAlignment="1">
      <alignment horizontal="left"/>
    </xf>
    <xf numFmtId="0" fontId="1" fillId="0" borderId="20" xfId="0" applyFont="1" applyBorder="1"/>
    <xf numFmtId="0" fontId="1" fillId="0" borderId="17" xfId="0" applyFont="1" applyBorder="1"/>
    <xf numFmtId="0" fontId="0" fillId="0" borderId="18" xfId="0" applyBorder="1"/>
    <xf numFmtId="0" fontId="0" fillId="0" borderId="1" xfId="0"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5" xfId="0" applyFont="1" applyBorder="1" applyAlignment="1">
      <alignment horizontal="center"/>
    </xf>
    <xf numFmtId="0" fontId="0" fillId="0" borderId="15" xfId="0" applyBorder="1"/>
    <xf numFmtId="0" fontId="0" fillId="0" borderId="17" xfId="0" applyBorder="1"/>
    <xf numFmtId="0" fontId="1" fillId="0" borderId="10" xfId="0" applyFont="1" applyBorder="1" applyAlignment="1">
      <alignment horizontal="center"/>
    </xf>
    <xf numFmtId="0" fontId="0" fillId="0" borderId="10" xfId="0" applyBorder="1"/>
    <xf numFmtId="0" fontId="0" fillId="0" borderId="24" xfId="0" applyBorder="1"/>
    <xf numFmtId="0" fontId="1" fillId="0" borderId="0" xfId="0" applyFont="1" applyFill="1" applyBorder="1" applyAlignment="1">
      <alignment horizontal="left" vertical="top" wrapText="1"/>
    </xf>
    <xf numFmtId="0" fontId="0" fillId="0" borderId="0" xfId="0" applyBorder="1" applyAlignment="1">
      <alignment vertical="top" wrapText="1"/>
    </xf>
    <xf numFmtId="0" fontId="0" fillId="0" borderId="18" xfId="0" applyBorder="1" applyAlignment="1">
      <alignment horizontal="center"/>
    </xf>
    <xf numFmtId="9" fontId="0" fillId="5" borderId="1" xfId="0" applyNumberFormat="1" applyFill="1" applyBorder="1" applyAlignment="1">
      <alignment horizontal="center"/>
    </xf>
    <xf numFmtId="165" fontId="0" fillId="0" borderId="18" xfId="0" applyNumberFormat="1" applyBorder="1" applyAlignment="1">
      <alignment horizontal="center"/>
    </xf>
    <xf numFmtId="0" fontId="0" fillId="6" borderId="21" xfId="0" applyFill="1" applyBorder="1" applyAlignment="1">
      <alignment horizontal="center"/>
    </xf>
    <xf numFmtId="0" fontId="1" fillId="0" borderId="1" xfId="0" applyFont="1" applyBorder="1" applyAlignment="1">
      <alignment horizontal="center" wrapText="1"/>
    </xf>
    <xf numFmtId="0" fontId="1" fillId="0" borderId="16" xfId="0" applyFont="1" applyBorder="1" applyAlignment="1">
      <alignment horizontal="center" wrapText="1"/>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1" fontId="0" fillId="0" borderId="0" xfId="0" applyNumberFormat="1" applyBorder="1" applyAlignment="1">
      <alignment horizontal="center"/>
    </xf>
    <xf numFmtId="1" fontId="0" fillId="0" borderId="0" xfId="0" applyNumberFormat="1"/>
    <xf numFmtId="41" fontId="0" fillId="5" borderId="1" xfId="0" applyNumberFormat="1" applyFill="1" applyBorder="1" applyAlignment="1">
      <alignment horizontal="center"/>
    </xf>
    <xf numFmtId="41" fontId="0" fillId="0" borderId="1" xfId="0" applyNumberFormat="1" applyBorder="1" applyAlignment="1">
      <alignment horizontal="center"/>
    </xf>
    <xf numFmtId="41" fontId="0" fillId="0" borderId="1" xfId="0" applyNumberFormat="1" applyFill="1" applyBorder="1" applyAlignment="1">
      <alignment horizontal="center"/>
    </xf>
    <xf numFmtId="41" fontId="0" fillId="0" borderId="16" xfId="0" applyNumberFormat="1" applyFill="1" applyBorder="1" applyAlignment="1">
      <alignment horizontal="center"/>
    </xf>
    <xf numFmtId="41" fontId="0" fillId="0" borderId="18" xfId="0" applyNumberFormat="1" applyBorder="1" applyAlignment="1">
      <alignment horizontal="center"/>
    </xf>
    <xf numFmtId="41" fontId="0" fillId="0" borderId="18" xfId="0" applyNumberFormat="1" applyFill="1" applyBorder="1" applyAlignment="1">
      <alignment horizontal="center"/>
    </xf>
    <xf numFmtId="41" fontId="0" fillId="0" borderId="0" xfId="0" applyNumberFormat="1"/>
    <xf numFmtId="41" fontId="0" fillId="0" borderId="21" xfId="0" applyNumberFormat="1" applyBorder="1" applyAlignment="1">
      <alignment horizontal="center"/>
    </xf>
    <xf numFmtId="41" fontId="0" fillId="6" borderId="21" xfId="0" applyNumberFormat="1" applyFill="1" applyBorder="1" applyAlignment="1">
      <alignment horizontal="center"/>
    </xf>
    <xf numFmtId="41" fontId="0" fillId="0" borderId="14" xfId="0" applyNumberFormat="1" applyBorder="1" applyAlignment="1">
      <alignment horizontal="center"/>
    </xf>
    <xf numFmtId="41" fontId="0" fillId="6" borderId="18" xfId="0" applyNumberFormat="1" applyFill="1" applyBorder="1" applyAlignment="1">
      <alignment horizontal="center"/>
    </xf>
    <xf numFmtId="41" fontId="0" fillId="6" borderId="19" xfId="0" applyNumberFormat="1" applyFill="1" applyBorder="1" applyAlignment="1">
      <alignment horizontal="center"/>
    </xf>
    <xf numFmtId="1" fontId="0" fillId="0" borderId="0" xfId="0" applyNumberFormat="1" applyBorder="1" applyAlignment="1">
      <alignment vertical="center" wrapText="1"/>
    </xf>
    <xf numFmtId="1" fontId="0" fillId="0" borderId="0" xfId="0" applyNumberFormat="1" applyFill="1"/>
    <xf numFmtId="9" fontId="0" fillId="5" borderId="18" xfId="0" applyNumberFormat="1" applyFill="1" applyBorder="1" applyAlignment="1">
      <alignment horizontal="center"/>
    </xf>
    <xf numFmtId="41" fontId="0" fillId="0" borderId="19" xfId="0" applyNumberFormat="1" applyFill="1" applyBorder="1" applyAlignment="1">
      <alignment horizontal="center"/>
    </xf>
    <xf numFmtId="0" fontId="1" fillId="4" borderId="22" xfId="0" applyFont="1" applyFill="1" applyBorder="1" applyAlignment="1">
      <alignment horizontal="center"/>
    </xf>
    <xf numFmtId="0" fontId="1" fillId="4" borderId="23" xfId="0" applyFont="1" applyFill="1" applyBorder="1" applyAlignment="1">
      <alignment horizontal="center"/>
    </xf>
    <xf numFmtId="0" fontId="1" fillId="2" borderId="17" xfId="0" applyFont="1" applyFill="1" applyBorder="1" applyAlignment="1">
      <alignment horizontal="left"/>
    </xf>
    <xf numFmtId="0" fontId="1" fillId="2" borderId="24" xfId="0" applyFont="1" applyFill="1" applyBorder="1" applyAlignment="1">
      <alignment horizontal="left"/>
    </xf>
    <xf numFmtId="0" fontId="1" fillId="2" borderId="18" xfId="0" applyFont="1" applyFill="1" applyBorder="1" applyAlignment="1">
      <alignment horizontal="left"/>
    </xf>
    <xf numFmtId="0" fontId="1" fillId="2" borderId="20" xfId="0" applyFont="1" applyFill="1" applyBorder="1" applyAlignment="1">
      <alignment horizontal="center"/>
    </xf>
    <xf numFmtId="0" fontId="1" fillId="2" borderId="13" xfId="0" applyFont="1" applyFill="1" applyBorder="1" applyAlignment="1">
      <alignment horizontal="center"/>
    </xf>
    <xf numFmtId="0" fontId="1" fillId="2" borderId="21" xfId="0" applyFont="1" applyFill="1" applyBorder="1" applyAlignment="1">
      <alignment horizontal="center"/>
    </xf>
    <xf numFmtId="0" fontId="1" fillId="0" borderId="0" xfId="0" applyFont="1" applyAlignment="1">
      <alignment horizontal="left" vertical="center"/>
    </xf>
    <xf numFmtId="0" fontId="1" fillId="3" borderId="22"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1" fillId="2" borderId="15" xfId="0" applyFont="1" applyFill="1" applyBorder="1" applyAlignment="1">
      <alignment horizontal="left"/>
    </xf>
    <xf numFmtId="0" fontId="1" fillId="2" borderId="10" xfId="0" applyFont="1" applyFill="1" applyBorder="1" applyAlignment="1">
      <alignment horizontal="left"/>
    </xf>
    <xf numFmtId="0" fontId="1" fillId="2" borderId="1" xfId="0" applyFont="1" applyFill="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13" xfId="0" applyFont="1" applyFill="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chott@chargepo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3"/>
  <sheetViews>
    <sheetView showGridLines="0" tabSelected="1" zoomScale="80" zoomScaleNormal="80" workbookViewId="0">
      <selection activeCell="G11" sqref="G11"/>
    </sheetView>
  </sheetViews>
  <sheetFormatPr defaultRowHeight="15" x14ac:dyDescent="0.25"/>
  <cols>
    <col min="2" max="2" width="28.7109375" customWidth="1"/>
    <col min="3" max="3" width="25.85546875" customWidth="1"/>
    <col min="4" max="4" width="15.42578125" customWidth="1"/>
    <col min="5" max="5" width="9.7109375" customWidth="1"/>
    <col min="6" max="6" width="20.28515625" bestFit="1" customWidth="1"/>
    <col min="7" max="7" width="30.42578125" bestFit="1" customWidth="1"/>
    <col min="8" max="8" width="16.5703125" customWidth="1"/>
    <col min="9" max="9" width="20.85546875" customWidth="1"/>
    <col min="10" max="10" width="17.42578125" customWidth="1"/>
    <col min="11" max="11" width="13.7109375" customWidth="1"/>
    <col min="12" max="12" width="17" customWidth="1"/>
    <col min="13" max="13" width="17.140625" customWidth="1"/>
  </cols>
  <sheetData>
    <row r="1" spans="2:13" ht="21" x14ac:dyDescent="0.35">
      <c r="E1" s="17" t="s">
        <v>24</v>
      </c>
    </row>
    <row r="2" spans="2:13" x14ac:dyDescent="0.25">
      <c r="E2" s="16"/>
    </row>
    <row r="3" spans="2:13" ht="23.25" x14ac:dyDescent="0.35">
      <c r="B3" s="76" t="s">
        <v>1</v>
      </c>
      <c r="C3" s="76"/>
      <c r="D3" s="76"/>
      <c r="E3" s="76"/>
      <c r="F3" s="76"/>
      <c r="G3" s="76"/>
      <c r="H3" s="76"/>
    </row>
    <row r="4" spans="2:13" ht="21" x14ac:dyDescent="0.35">
      <c r="B4" s="77" t="s">
        <v>10</v>
      </c>
      <c r="C4" s="77"/>
      <c r="D4" s="77"/>
      <c r="E4" s="77"/>
      <c r="F4" s="77"/>
      <c r="G4" s="77"/>
      <c r="H4" s="77"/>
    </row>
    <row r="5" spans="2:13" ht="15.75" thickBot="1" x14ac:dyDescent="0.3">
      <c r="B5" s="2"/>
      <c r="C5" s="2"/>
      <c r="D5" s="2"/>
      <c r="E5" s="2"/>
      <c r="F5" s="2"/>
      <c r="G5" s="2"/>
      <c r="H5" s="2"/>
    </row>
    <row r="6" spans="2:13" x14ac:dyDescent="0.25">
      <c r="B6" s="78" t="s">
        <v>2</v>
      </c>
      <c r="C6" s="79"/>
      <c r="D6" s="79"/>
      <c r="E6" s="79"/>
      <c r="F6" s="80"/>
      <c r="G6" s="9" t="s">
        <v>34</v>
      </c>
    </row>
    <row r="7" spans="2:13" x14ac:dyDescent="0.25">
      <c r="B7" s="73" t="s">
        <v>0</v>
      </c>
      <c r="C7" s="74"/>
      <c r="D7" s="75"/>
      <c r="E7" s="75"/>
      <c r="F7" s="75"/>
      <c r="G7" s="10" t="s">
        <v>37</v>
      </c>
    </row>
    <row r="8" spans="2:13" x14ac:dyDescent="0.25">
      <c r="B8" s="73" t="s">
        <v>12</v>
      </c>
      <c r="C8" s="74"/>
      <c r="D8" s="75"/>
      <c r="E8" s="75"/>
      <c r="F8" s="75"/>
      <c r="G8" s="10" t="s">
        <v>35</v>
      </c>
      <c r="I8" s="6"/>
      <c r="J8" s="6"/>
      <c r="K8" s="6"/>
      <c r="L8" s="6"/>
      <c r="M8" s="6"/>
    </row>
    <row r="9" spans="2:13" x14ac:dyDescent="0.25">
      <c r="B9" s="73" t="s">
        <v>11</v>
      </c>
      <c r="C9" s="74"/>
      <c r="D9" s="75"/>
      <c r="E9" s="75"/>
      <c r="F9" s="75"/>
      <c r="G9" s="10" t="s">
        <v>36</v>
      </c>
    </row>
    <row r="10" spans="2:13" ht="15.75" thickBot="1" x14ac:dyDescent="0.3">
      <c r="B10" s="54" t="s">
        <v>13</v>
      </c>
      <c r="C10" s="55"/>
      <c r="D10" s="56"/>
      <c r="E10" s="56"/>
      <c r="F10" s="56"/>
      <c r="G10" s="11">
        <v>43572</v>
      </c>
    </row>
    <row r="11" spans="2:13" s="2" customFormat="1" ht="15.75" x14ac:dyDescent="0.25">
      <c r="B11" s="7"/>
      <c r="C11" s="7"/>
      <c r="D11" s="7"/>
      <c r="E11" s="7"/>
      <c r="F11" s="7"/>
      <c r="G11" s="1"/>
    </row>
    <row r="12" spans="2:13" s="2" customFormat="1" ht="15.75" customHeight="1" x14ac:dyDescent="0.25">
      <c r="B12" s="60" t="s">
        <v>9</v>
      </c>
      <c r="C12" s="60"/>
      <c r="D12" s="60"/>
      <c r="E12" s="60"/>
      <c r="F12" s="60"/>
      <c r="G12" s="60"/>
      <c r="H12" s="60"/>
    </row>
    <row r="13" spans="2:13" s="2" customFormat="1" ht="36" customHeight="1" x14ac:dyDescent="0.25">
      <c r="B13" s="64" t="s">
        <v>38</v>
      </c>
      <c r="C13" s="65"/>
      <c r="D13" s="65"/>
      <c r="E13" s="65"/>
      <c r="F13" s="65"/>
      <c r="G13" s="66"/>
      <c r="H13" s="24"/>
      <c r="J13" s="5"/>
      <c r="K13" s="5"/>
      <c r="L13" s="5"/>
      <c r="M13" s="5"/>
    </row>
    <row r="14" spans="2:13" s="2" customFormat="1" ht="36" customHeight="1" x14ac:dyDescent="0.25">
      <c r="B14" s="67"/>
      <c r="C14" s="68"/>
      <c r="D14" s="68"/>
      <c r="E14" s="68"/>
      <c r="F14" s="68"/>
      <c r="G14" s="69"/>
      <c r="H14" s="24"/>
      <c r="J14" s="5"/>
      <c r="K14" s="5"/>
      <c r="L14" s="5"/>
      <c r="M14" s="5"/>
    </row>
    <row r="15" spans="2:13" s="2" customFormat="1" ht="36" customHeight="1" x14ac:dyDescent="0.25">
      <c r="B15" s="67"/>
      <c r="C15" s="68"/>
      <c r="D15" s="68"/>
      <c r="E15" s="68"/>
      <c r="F15" s="68"/>
      <c r="G15" s="69"/>
      <c r="H15" s="24"/>
      <c r="J15" s="5"/>
      <c r="K15" s="5"/>
      <c r="L15" s="5"/>
      <c r="M15" s="5"/>
    </row>
    <row r="16" spans="2:13" s="2" customFormat="1" ht="36" customHeight="1" x14ac:dyDescent="0.25">
      <c r="B16" s="67"/>
      <c r="C16" s="68"/>
      <c r="D16" s="68"/>
      <c r="E16" s="68"/>
      <c r="F16" s="68"/>
      <c r="G16" s="69"/>
      <c r="H16" s="24"/>
      <c r="J16" s="5"/>
      <c r="K16" s="5"/>
      <c r="L16" s="5"/>
      <c r="M16" s="5"/>
    </row>
    <row r="17" spans="2:16" s="2" customFormat="1" ht="36" customHeight="1" x14ac:dyDescent="0.25">
      <c r="B17" s="67"/>
      <c r="C17" s="68"/>
      <c r="D17" s="68"/>
      <c r="E17" s="68"/>
      <c r="F17" s="68"/>
      <c r="G17" s="69"/>
      <c r="H17" s="24"/>
      <c r="K17" s="5"/>
      <c r="L17" s="48"/>
      <c r="M17" s="48"/>
    </row>
    <row r="18" spans="2:16" s="2" customFormat="1" ht="36" customHeight="1" x14ac:dyDescent="0.25">
      <c r="B18" s="67"/>
      <c r="C18" s="68"/>
      <c r="D18" s="68"/>
      <c r="E18" s="68"/>
      <c r="F18" s="68"/>
      <c r="G18" s="69"/>
      <c r="H18" s="24"/>
      <c r="L18" s="49"/>
      <c r="M18" s="49"/>
    </row>
    <row r="19" spans="2:16" s="2" customFormat="1" ht="36" customHeight="1" x14ac:dyDescent="0.25">
      <c r="B19" s="70"/>
      <c r="C19" s="71"/>
      <c r="D19" s="71"/>
      <c r="E19" s="71"/>
      <c r="F19" s="71"/>
      <c r="G19" s="72"/>
      <c r="H19" s="24"/>
      <c r="L19" s="49"/>
      <c r="M19" s="49"/>
    </row>
    <row r="20" spans="2:16" x14ac:dyDescent="0.25">
      <c r="L20" s="35"/>
      <c r="M20" s="35"/>
    </row>
    <row r="21" spans="2:16" ht="15.75" thickBot="1" x14ac:dyDescent="0.3"/>
    <row r="22" spans="2:16" x14ac:dyDescent="0.25">
      <c r="B22" s="57" t="s">
        <v>8</v>
      </c>
      <c r="C22" s="58"/>
      <c r="D22" s="59"/>
      <c r="E22" s="59"/>
      <c r="F22" s="59"/>
      <c r="G22" s="61" t="s">
        <v>14</v>
      </c>
      <c r="H22" s="62"/>
      <c r="I22" s="62"/>
      <c r="J22" s="62"/>
      <c r="K22" s="63"/>
      <c r="L22" s="52" t="s">
        <v>15</v>
      </c>
      <c r="M22" s="53"/>
      <c r="N22" s="8"/>
    </row>
    <row r="23" spans="2:16" ht="30" x14ac:dyDescent="0.25">
      <c r="B23" s="18" t="s">
        <v>25</v>
      </c>
      <c r="C23" s="21" t="s">
        <v>3</v>
      </c>
      <c r="D23" s="4" t="s">
        <v>4</v>
      </c>
      <c r="E23" s="4" t="s">
        <v>5</v>
      </c>
      <c r="F23" s="4" t="s">
        <v>6</v>
      </c>
      <c r="G23" s="30" t="s">
        <v>30</v>
      </c>
      <c r="H23" s="4" t="s">
        <v>7</v>
      </c>
      <c r="I23" s="30" t="s">
        <v>31</v>
      </c>
      <c r="J23" s="30" t="s">
        <v>32</v>
      </c>
      <c r="K23" s="30" t="s">
        <v>33</v>
      </c>
      <c r="L23" s="4" t="s">
        <v>7</v>
      </c>
      <c r="M23" s="31" t="s">
        <v>32</v>
      </c>
    </row>
    <row r="24" spans="2:16" x14ac:dyDescent="0.25">
      <c r="B24" s="19" t="s">
        <v>26</v>
      </c>
      <c r="C24" s="22" t="s">
        <v>17</v>
      </c>
      <c r="D24" s="3" t="s">
        <v>19</v>
      </c>
      <c r="E24" s="15">
        <v>21740</v>
      </c>
      <c r="F24" s="3" t="s">
        <v>21</v>
      </c>
      <c r="G24" s="27">
        <v>0.69499999999999995</v>
      </c>
      <c r="H24" s="36">
        <v>42</v>
      </c>
      <c r="I24" s="37">
        <v>21</v>
      </c>
      <c r="J24" s="38">
        <v>5</v>
      </c>
      <c r="K24" s="37">
        <v>5</v>
      </c>
      <c r="L24" s="38">
        <f>4026+H24</f>
        <v>4068</v>
      </c>
      <c r="M24" s="39">
        <f>505+J24</f>
        <v>510</v>
      </c>
      <c r="O24" s="32"/>
      <c r="P24" s="33"/>
    </row>
    <row r="25" spans="2:16" x14ac:dyDescent="0.25">
      <c r="B25" s="19" t="s">
        <v>27</v>
      </c>
      <c r="C25" s="22" t="s">
        <v>17</v>
      </c>
      <c r="D25" s="3" t="s">
        <v>19</v>
      </c>
      <c r="E25" s="15">
        <v>21740</v>
      </c>
      <c r="F25" s="3" t="s">
        <v>21</v>
      </c>
      <c r="G25" s="27">
        <v>0.93700000000000006</v>
      </c>
      <c r="H25" s="36">
        <v>85</v>
      </c>
      <c r="I25" s="37">
        <v>40</v>
      </c>
      <c r="J25" s="38">
        <v>11</v>
      </c>
      <c r="K25" s="37">
        <v>8</v>
      </c>
      <c r="L25" s="38">
        <f>3936+H25</f>
        <v>4021</v>
      </c>
      <c r="M25" s="39">
        <f>494+J25</f>
        <v>505</v>
      </c>
      <c r="O25" s="32"/>
      <c r="P25" s="33"/>
    </row>
    <row r="26" spans="2:16" x14ac:dyDescent="0.25">
      <c r="B26" s="19" t="s">
        <v>28</v>
      </c>
      <c r="C26" s="22" t="s">
        <v>16</v>
      </c>
      <c r="D26" s="3" t="s">
        <v>18</v>
      </c>
      <c r="E26" s="15">
        <v>21162</v>
      </c>
      <c r="F26" s="3" t="s">
        <v>20</v>
      </c>
      <c r="G26" s="27">
        <v>0</v>
      </c>
      <c r="H26" s="38">
        <v>0</v>
      </c>
      <c r="I26" s="37">
        <v>0</v>
      </c>
      <c r="J26" s="38">
        <v>0</v>
      </c>
      <c r="K26" s="37">
        <v>0</v>
      </c>
      <c r="L26" s="38">
        <f>4047+H26</f>
        <v>4047</v>
      </c>
      <c r="M26" s="39">
        <f>508+J26</f>
        <v>508</v>
      </c>
      <c r="O26" s="32"/>
      <c r="P26" s="33"/>
    </row>
    <row r="27" spans="2:16" ht="15.75" thickBot="1" x14ac:dyDescent="0.3">
      <c r="B27" s="20" t="s">
        <v>29</v>
      </c>
      <c r="C27" s="23" t="s">
        <v>16</v>
      </c>
      <c r="D27" s="14" t="s">
        <v>18</v>
      </c>
      <c r="E27" s="26">
        <v>21162</v>
      </c>
      <c r="F27" s="14" t="s">
        <v>20</v>
      </c>
      <c r="G27" s="50">
        <v>0</v>
      </c>
      <c r="H27" s="40">
        <v>0</v>
      </c>
      <c r="I27" s="40">
        <v>0</v>
      </c>
      <c r="J27" s="41">
        <v>0</v>
      </c>
      <c r="K27" s="40">
        <v>0</v>
      </c>
      <c r="L27" s="41">
        <f>3682+H27</f>
        <v>3682</v>
      </c>
      <c r="M27" s="51">
        <f>462+J27</f>
        <v>462</v>
      </c>
      <c r="O27" s="34"/>
      <c r="P27" s="33"/>
    </row>
    <row r="28" spans="2:16" ht="15.75" thickBot="1" x14ac:dyDescent="0.3">
      <c r="H28" s="42"/>
      <c r="I28" s="42"/>
      <c r="J28" s="42"/>
      <c r="K28" s="42"/>
      <c r="L28" s="42"/>
      <c r="M28" s="42"/>
    </row>
    <row r="29" spans="2:16" x14ac:dyDescent="0.25">
      <c r="F29" s="12" t="s">
        <v>22</v>
      </c>
      <c r="G29" s="29"/>
      <c r="H29" s="43">
        <f>SUM(H24:H27)</f>
        <v>127</v>
      </c>
      <c r="I29" s="44"/>
      <c r="J29" s="43">
        <f>SUM(J24:J27)</f>
        <v>16</v>
      </c>
      <c r="K29" s="43">
        <f>SUM(K24:K27)</f>
        <v>13</v>
      </c>
      <c r="L29" s="43">
        <f>SUM(L24:L27)</f>
        <v>15818</v>
      </c>
      <c r="M29" s="45">
        <f>SUM(M24:M27)</f>
        <v>1985</v>
      </c>
      <c r="O29" s="35"/>
      <c r="P29" s="35"/>
    </row>
    <row r="30" spans="2:16" ht="15.75" thickBot="1" x14ac:dyDescent="0.3">
      <c r="F30" s="13" t="s">
        <v>23</v>
      </c>
      <c r="G30" s="28">
        <f>AVERAGE(G24:G27)</f>
        <v>0.40800000000000003</v>
      </c>
      <c r="H30" s="40">
        <f>AVERAGE(H24:H27)</f>
        <v>31.75</v>
      </c>
      <c r="I30" s="40">
        <f>AVERAGE(I24:I27)</f>
        <v>15.25</v>
      </c>
      <c r="J30" s="40">
        <f>AVERAGE(J24:J27)</f>
        <v>4</v>
      </c>
      <c r="K30" s="40">
        <f>AVERAGE(K24:K27)</f>
        <v>3.25</v>
      </c>
      <c r="L30" s="46"/>
      <c r="M30" s="47"/>
    </row>
    <row r="33" spans="2:7" x14ac:dyDescent="0.25">
      <c r="B33" s="25"/>
      <c r="C33" s="25"/>
      <c r="D33" s="25"/>
      <c r="E33" s="25"/>
      <c r="F33" s="25"/>
      <c r="G33" s="25"/>
    </row>
  </sheetData>
  <mergeCells count="12">
    <mergeCell ref="B9:F9"/>
    <mergeCell ref="B7:F7"/>
    <mergeCell ref="B3:H3"/>
    <mergeCell ref="B4:H4"/>
    <mergeCell ref="B6:F6"/>
    <mergeCell ref="B8:F8"/>
    <mergeCell ref="L22:M22"/>
    <mergeCell ref="B10:F10"/>
    <mergeCell ref="B22:F22"/>
    <mergeCell ref="B12:H12"/>
    <mergeCell ref="G22:K22"/>
    <mergeCell ref="B13:G19"/>
  </mergeCells>
  <hyperlinks>
    <hyperlink ref="G9" r:id="rId1"/>
  </hyperlinks>
  <pageMargins left="0.25" right="0.25" top="0.75" bottom="0.75" header="0.3" footer="0.3"/>
  <pageSetup paperSize="5" scale="7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502E03-F22C-4008-BC6D-3514FE4216DD}"/>
</file>

<file path=customXml/itemProps2.xml><?xml version="1.0" encoding="utf-8"?>
<ds:datastoreItem xmlns:ds="http://schemas.openxmlformats.org/officeDocument/2006/customXml" ds:itemID="{209CD3E3-8684-4D1C-947C-BA00D516168B}"/>
</file>

<file path=customXml/itemProps3.xml><?xml version="1.0" encoding="utf-8"?>
<ds:datastoreItem xmlns:ds="http://schemas.openxmlformats.org/officeDocument/2006/customXml" ds:itemID="{BC286529-FA2D-4CEA-B5FF-3E4F736762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2019-04-30T16:37:14Z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