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filterPrivacy="1" defaultThemeVersion="124226"/>
  <xr:revisionPtr revIDLastSave="0" documentId="8_{C4D89C35-F516-4C63-BF9F-E637AB8A7646}" xr6:coauthVersionLast="40" xr6:coauthVersionMax="40" xr10:uidLastSave="{00000000-0000-0000-0000-000000000000}"/>
  <bookViews>
    <workbookView xWindow="0" yWindow="0" windowWidth="15560" windowHeight="8800" xr2:uid="{00000000-000D-0000-FFFF-FFFF00000000}"/>
  </bookViews>
  <sheets>
    <sheet name="Grantee Quarterly Report" sheetId="1" r:id="rId1"/>
  </sheets>
  <definedNames>
    <definedName name="StationStatu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6" i="1" l="1"/>
  <c r="M27" i="1"/>
  <c r="M25" i="1"/>
  <c r="M24" i="1"/>
  <c r="L26" i="1"/>
  <c r="L27" i="1"/>
  <c r="L25" i="1"/>
  <c r="L24" i="1"/>
  <c r="L29" i="1" l="1"/>
  <c r="M29" i="1" l="1"/>
  <c r="K30" i="1"/>
  <c r="K29" i="1"/>
  <c r="J30" i="1"/>
  <c r="J29" i="1"/>
  <c r="I30" i="1"/>
  <c r="H30" i="1"/>
  <c r="H29" i="1"/>
  <c r="G30" i="1"/>
</calcChain>
</file>

<file path=xl/sharedStrings.xml><?xml version="1.0" encoding="utf-8"?>
<sst xmlns="http://schemas.openxmlformats.org/spreadsheetml/2006/main" count="47" uniqueCount="39">
  <si>
    <t>Dates Report Covers:</t>
  </si>
  <si>
    <t>Electric Vehicle Infrastructure Grant Program</t>
  </si>
  <si>
    <t>Grantee Name:</t>
  </si>
  <si>
    <t>Station Address</t>
  </si>
  <si>
    <t>City</t>
  </si>
  <si>
    <t>Zip</t>
  </si>
  <si>
    <t>County</t>
  </si>
  <si>
    <t>kWhs consumed</t>
  </si>
  <si>
    <t>Station Location</t>
  </si>
  <si>
    <t>Please provide a brief narrative on the project progress, including any challenges, that occurred during the reporting period:</t>
  </si>
  <si>
    <t xml:space="preserve">Grantee Quarterly Operation Report </t>
  </si>
  <si>
    <t>Email Address:</t>
  </si>
  <si>
    <t>Report Submitted By:</t>
  </si>
  <si>
    <t>Report Date:</t>
  </si>
  <si>
    <t>Quarterly Data</t>
  </si>
  <si>
    <t>Cumulative Data</t>
  </si>
  <si>
    <t>10740 Pulaski Hwy</t>
  </si>
  <si>
    <t>17513-17521 Valley Mall Rd</t>
  </si>
  <si>
    <t>White Marsh</t>
  </si>
  <si>
    <t>Hagerstown</t>
  </si>
  <si>
    <t>Baltimore County</t>
  </si>
  <si>
    <t>Washington County</t>
  </si>
  <si>
    <t>Total</t>
  </si>
  <si>
    <t>Cumulative Avg.</t>
  </si>
  <si>
    <t>Appendix A</t>
  </si>
  <si>
    <t>Station Name</t>
  </si>
  <si>
    <t>DCEC / HAGERSTOWN #1</t>
  </si>
  <si>
    <t>DCEC / HAGERSTOWN #2</t>
  </si>
  <si>
    <t>ROYAL FARMS / RFS 102 DC #1</t>
  </si>
  <si>
    <t>ROYAL FARMS / RFS 102 DC #2</t>
  </si>
  <si>
    <t>% of Time 
Operational</t>
  </si>
  <si>
    <t>Average Charging 
Event Duration (mins)</t>
  </si>
  <si>
    <t># Of Gasoline 
Gallons Displaced</t>
  </si>
  <si>
    <t># Of Vehicles 
Using EVSE</t>
  </si>
  <si>
    <t>ChargePoint, Inc.</t>
  </si>
  <si>
    <t>John Schott</t>
  </si>
  <si>
    <t>john.schott@chargepoint.com</t>
  </si>
  <si>
    <r>
      <t>ChargePoint is pleased to provide data related to the operation of MEA funded DC Fast Charging stations (DCFC) during Q4'18 - October to December. In total, the DC Fast Charging Stations installed by ChargePoint dispensed 545 kWh across 42</t>
    </r>
    <r>
      <rPr>
        <b/>
        <sz val="11"/>
        <color theme="1"/>
        <rFont val="Calibri"/>
        <family val="2"/>
        <scheme val="minor"/>
      </rPr>
      <t xml:space="preserve"> </t>
    </r>
    <r>
      <rPr>
        <sz val="11"/>
        <color theme="1"/>
        <rFont val="Calibri"/>
        <family val="2"/>
        <scheme val="minor"/>
      </rPr>
      <t>charging sessions or an average of 13 kWh per session. This level of utilization resulted in the displacement of 69 gallons of gasoline using the industry assumption of .1255 gallons saved per kWh. The average utilization time of the 50kW DCFC was 22 minutes per session, which can provide up to 200 miles of range per hour of charging (RPH) on the ChargePoint Express 200 stations.  
While three of the four stations were operational for 100% of the time this quarter, Hagerstown station #1 was down for the entire quarter. The station reported an error that resulted in a fuse and diode replacement, which was completed on January 17, 2019. The station is still reporting problems however and we have escalated the issue to Tritium, the station manufacturer, who is investigating a combo cable replacement among other issues. We will keep MEA updated on our progress towards bringing the station back online over the quarter.
ChargePoint anticipates that these station's utilization will continue to increase as knowledge of their existence proliferates and EV adoption increases in the state of Maryland.</t>
    </r>
  </si>
  <si>
    <t>Q4'18 (October to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</si>
</sst>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8"/>
      <color theme="1"/>
      <name val="Calibri"/>
      <family val="2"/>
      <scheme val="minor"/>
    </font>
    <font>
      <b/>
      <i/>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mediumGray"/>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81">
    <xf numFmtId="0" fontId="0" fillId="0" borderId="0" xfId="0"/>
    <xf numFmtId="0" fontId="2" fillId="0" borderId="0" xfId="0" applyFont="1" applyFill="1" applyBorder="1" applyAlignment="1">
      <alignment horizontal="left"/>
    </xf>
    <xf numFmtId="0" fontId="0" fillId="0" borderId="0" xfId="0" applyFill="1"/>
    <xf numFmtId="0" fontId="0" fillId="0" borderId="1" xfId="0" applyBorder="1"/>
    <xf numFmtId="0" fontId="1" fillId="0" borderId="1" xfId="0" applyFont="1" applyBorder="1" applyAlignment="1">
      <alignment horizontal="center"/>
    </xf>
    <xf numFmtId="0" fontId="0" fillId="0" borderId="0" xfId="0"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left"/>
    </xf>
    <xf numFmtId="0" fontId="0" fillId="0" borderId="0" xfId="0" applyBorder="1"/>
    <xf numFmtId="0" fontId="0" fillId="3" borderId="14" xfId="0" applyFill="1" applyBorder="1" applyAlignment="1">
      <alignment horizontal="left"/>
    </xf>
    <xf numFmtId="0" fontId="0" fillId="3" borderId="16" xfId="0" applyFill="1" applyBorder="1" applyAlignment="1">
      <alignment horizontal="left"/>
    </xf>
    <xf numFmtId="14" fontId="0" fillId="3" borderId="19" xfId="0" applyNumberFormat="1" applyFont="1" applyFill="1" applyBorder="1" applyAlignment="1">
      <alignment horizontal="left"/>
    </xf>
    <xf numFmtId="0" fontId="1" fillId="0" borderId="20" xfId="0" applyFont="1" applyBorder="1"/>
    <xf numFmtId="0" fontId="1" fillId="0" borderId="17" xfId="0" applyFont="1" applyBorder="1"/>
    <xf numFmtId="0" fontId="0" fillId="0" borderId="18" xfId="0" applyBorder="1"/>
    <xf numFmtId="0" fontId="0" fillId="0" borderId="1" xfId="0"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15" xfId="0" applyFont="1" applyBorder="1" applyAlignment="1">
      <alignment horizontal="center"/>
    </xf>
    <xf numFmtId="0" fontId="0" fillId="0" borderId="15" xfId="0" applyBorder="1"/>
    <xf numFmtId="0" fontId="0" fillId="0" borderId="17" xfId="0" applyBorder="1"/>
    <xf numFmtId="0" fontId="1" fillId="0" borderId="10" xfId="0" applyFont="1" applyBorder="1" applyAlignment="1">
      <alignment horizontal="center"/>
    </xf>
    <xf numFmtId="0" fontId="0" fillId="0" borderId="10" xfId="0" applyBorder="1"/>
    <xf numFmtId="0" fontId="0" fillId="0" borderId="24" xfId="0" applyBorder="1"/>
    <xf numFmtId="0" fontId="1" fillId="0" borderId="0" xfId="0" applyFont="1" applyFill="1" applyBorder="1" applyAlignment="1">
      <alignment horizontal="left" vertical="top" wrapText="1"/>
    </xf>
    <xf numFmtId="0" fontId="0" fillId="0" borderId="0" xfId="0" applyBorder="1" applyAlignment="1">
      <alignment vertical="top" wrapText="1"/>
    </xf>
    <xf numFmtId="0" fontId="0" fillId="0" borderId="18" xfId="0" applyBorder="1" applyAlignment="1">
      <alignment horizontal="center"/>
    </xf>
    <xf numFmtId="9" fontId="0" fillId="5" borderId="1" xfId="0" applyNumberFormat="1" applyFill="1" applyBorder="1" applyAlignment="1">
      <alignment horizontal="center"/>
    </xf>
    <xf numFmtId="165" fontId="0" fillId="0" borderId="18" xfId="0" applyNumberFormat="1" applyBorder="1" applyAlignment="1">
      <alignment horizontal="center"/>
    </xf>
    <xf numFmtId="0" fontId="0" fillId="6" borderId="21" xfId="0" applyFill="1" applyBorder="1" applyAlignment="1">
      <alignment horizontal="center"/>
    </xf>
    <xf numFmtId="0" fontId="1" fillId="0" borderId="1" xfId="0" applyFont="1" applyBorder="1" applyAlignment="1">
      <alignment horizontal="center" wrapText="1"/>
    </xf>
    <xf numFmtId="0" fontId="1" fillId="0" borderId="16" xfId="0" applyFont="1" applyBorder="1" applyAlignment="1">
      <alignment horizontal="center" wrapText="1"/>
    </xf>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1" fontId="0" fillId="0" borderId="0" xfId="0" applyNumberFormat="1" applyBorder="1" applyAlignment="1">
      <alignment horizontal="center"/>
    </xf>
    <xf numFmtId="1" fontId="0" fillId="0" borderId="0" xfId="0" applyNumberFormat="1"/>
    <xf numFmtId="41" fontId="0" fillId="5" borderId="1" xfId="0" applyNumberFormat="1" applyFill="1" applyBorder="1" applyAlignment="1">
      <alignment horizontal="center"/>
    </xf>
    <xf numFmtId="41" fontId="0" fillId="0" borderId="1" xfId="0" applyNumberFormat="1" applyBorder="1" applyAlignment="1">
      <alignment horizontal="center"/>
    </xf>
    <xf numFmtId="41" fontId="0" fillId="0" borderId="1" xfId="0" applyNumberFormat="1" applyFill="1" applyBorder="1" applyAlignment="1">
      <alignment horizontal="center"/>
    </xf>
    <xf numFmtId="41" fontId="0" fillId="0" borderId="16" xfId="0" applyNumberFormat="1" applyFill="1" applyBorder="1" applyAlignment="1">
      <alignment horizontal="center"/>
    </xf>
    <xf numFmtId="41" fontId="0" fillId="0" borderId="18" xfId="0" applyNumberFormat="1" applyBorder="1" applyAlignment="1">
      <alignment horizontal="center"/>
    </xf>
    <xf numFmtId="41" fontId="0" fillId="0" borderId="18" xfId="0" applyNumberFormat="1" applyFill="1" applyBorder="1" applyAlignment="1">
      <alignment horizontal="center"/>
    </xf>
    <xf numFmtId="41" fontId="0" fillId="0" borderId="0" xfId="0" applyNumberFormat="1"/>
    <xf numFmtId="41" fontId="0" fillId="0" borderId="21" xfId="0" applyNumberFormat="1" applyBorder="1" applyAlignment="1">
      <alignment horizontal="center"/>
    </xf>
    <xf numFmtId="41" fontId="0" fillId="6" borderId="21" xfId="0" applyNumberFormat="1" applyFill="1" applyBorder="1" applyAlignment="1">
      <alignment horizontal="center"/>
    </xf>
    <xf numFmtId="41" fontId="0" fillId="0" borderId="14" xfId="0" applyNumberFormat="1" applyBorder="1" applyAlignment="1">
      <alignment horizontal="center"/>
    </xf>
    <xf numFmtId="41" fontId="0" fillId="6" borderId="18" xfId="0" applyNumberFormat="1" applyFill="1" applyBorder="1" applyAlignment="1">
      <alignment horizontal="center"/>
    </xf>
    <xf numFmtId="41" fontId="0" fillId="6" borderId="19" xfId="0" applyNumberFormat="1" applyFill="1" applyBorder="1" applyAlignment="1">
      <alignment horizontal="center"/>
    </xf>
    <xf numFmtId="1" fontId="0" fillId="0" borderId="0" xfId="0" applyNumberFormat="1" applyBorder="1" applyAlignment="1">
      <alignment vertical="center" wrapText="1"/>
    </xf>
    <xf numFmtId="1" fontId="0" fillId="0" borderId="0" xfId="0" applyNumberFormat="1" applyFill="1"/>
    <xf numFmtId="9" fontId="0" fillId="5" borderId="18" xfId="0" applyNumberFormat="1" applyFill="1" applyBorder="1" applyAlignment="1">
      <alignment horizontal="center"/>
    </xf>
    <xf numFmtId="41" fontId="0" fillId="0" borderId="19" xfId="0" applyNumberForma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2" borderId="17" xfId="0" applyFont="1" applyFill="1" applyBorder="1" applyAlignment="1">
      <alignment horizontal="left"/>
    </xf>
    <xf numFmtId="0" fontId="1" fillId="2" borderId="24" xfId="0" applyFont="1" applyFill="1" applyBorder="1" applyAlignment="1">
      <alignment horizontal="left"/>
    </xf>
    <xf numFmtId="0" fontId="1" fillId="2" borderId="18" xfId="0" applyFont="1" applyFill="1" applyBorder="1" applyAlignment="1">
      <alignment horizontal="left"/>
    </xf>
    <xf numFmtId="0" fontId="1" fillId="2" borderId="20" xfId="0" applyFont="1" applyFill="1" applyBorder="1" applyAlignment="1">
      <alignment horizontal="center"/>
    </xf>
    <xf numFmtId="0" fontId="1" fillId="2" borderId="13" xfId="0" applyFont="1" applyFill="1" applyBorder="1" applyAlignment="1">
      <alignment horizontal="center"/>
    </xf>
    <xf numFmtId="0" fontId="1" fillId="2" borderId="21" xfId="0" applyFont="1" applyFill="1" applyBorder="1" applyAlignment="1">
      <alignment horizontal="center"/>
    </xf>
    <xf numFmtId="0" fontId="1" fillId="0" borderId="0" xfId="0" applyFont="1" applyAlignment="1">
      <alignment horizontal="left" vertical="center"/>
    </xf>
    <xf numFmtId="0" fontId="1" fillId="3" borderId="22"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1" fillId="2" borderId="15" xfId="0" applyFont="1" applyFill="1" applyBorder="1" applyAlignment="1">
      <alignment horizontal="left"/>
    </xf>
    <xf numFmtId="0" fontId="1" fillId="2" borderId="10" xfId="0" applyFont="1" applyFill="1" applyBorder="1" applyAlignment="1">
      <alignment horizontal="left"/>
    </xf>
    <xf numFmtId="0" fontId="1" fillId="2" borderId="1" xfId="0" applyFont="1" applyFill="1" applyBorder="1" applyAlignment="1">
      <alignment horizontal="left"/>
    </xf>
    <xf numFmtId="0" fontId="3" fillId="0" borderId="1" xfId="0" applyFont="1" applyBorder="1" applyAlignment="1">
      <alignment horizontal="center"/>
    </xf>
    <xf numFmtId="0" fontId="4" fillId="0" borderId="1" xfId="0" applyFont="1" applyBorder="1" applyAlignment="1">
      <alignment horizontal="center"/>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13" xfId="0" applyFont="1" applyFill="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3"/>
  <sheetViews>
    <sheetView showGridLines="0" tabSelected="1" zoomScale="80" zoomScaleNormal="80" workbookViewId="0">
      <selection activeCell="L17" sqref="L17"/>
    </sheetView>
  </sheetViews>
  <sheetFormatPr defaultRowHeight="14.5" x14ac:dyDescent="0.35"/>
  <cols>
    <col min="2" max="2" width="28.6328125" customWidth="1"/>
    <col min="3" max="3" width="25.90625" customWidth="1"/>
    <col min="4" max="4" width="15.453125" customWidth="1"/>
    <col min="5" max="5" width="9.6328125" customWidth="1"/>
    <col min="6" max="6" width="20.36328125" bestFit="1" customWidth="1"/>
    <col min="7" max="7" width="30.453125" bestFit="1" customWidth="1"/>
    <col min="8" max="8" width="16.54296875" customWidth="1"/>
    <col min="9" max="9" width="20.90625" customWidth="1"/>
    <col min="10" max="10" width="17.453125" customWidth="1"/>
    <col min="11" max="11" width="13.6328125" customWidth="1"/>
    <col min="12" max="12" width="17" customWidth="1"/>
    <col min="13" max="13" width="17.08984375" customWidth="1"/>
  </cols>
  <sheetData>
    <row r="1" spans="2:13" ht="21" x14ac:dyDescent="0.5">
      <c r="E1" s="17" t="s">
        <v>24</v>
      </c>
    </row>
    <row r="2" spans="2:13" x14ac:dyDescent="0.35">
      <c r="E2" s="16"/>
    </row>
    <row r="3" spans="2:13" ht="23.5" x14ac:dyDescent="0.55000000000000004">
      <c r="B3" s="76" t="s">
        <v>1</v>
      </c>
      <c r="C3" s="76"/>
      <c r="D3" s="76"/>
      <c r="E3" s="76"/>
      <c r="F3" s="76"/>
      <c r="G3" s="76"/>
      <c r="H3" s="76"/>
    </row>
    <row r="4" spans="2:13" ht="21" x14ac:dyDescent="0.5">
      <c r="B4" s="77" t="s">
        <v>10</v>
      </c>
      <c r="C4" s="77"/>
      <c r="D4" s="77"/>
      <c r="E4" s="77"/>
      <c r="F4" s="77"/>
      <c r="G4" s="77"/>
      <c r="H4" s="77"/>
    </row>
    <row r="5" spans="2:13" ht="15" thickBot="1" x14ac:dyDescent="0.4">
      <c r="B5" s="2"/>
      <c r="C5" s="2"/>
      <c r="D5" s="2"/>
      <c r="E5" s="2"/>
      <c r="F5" s="2"/>
      <c r="G5" s="2"/>
      <c r="H5" s="2"/>
    </row>
    <row r="6" spans="2:13" x14ac:dyDescent="0.35">
      <c r="B6" s="78" t="s">
        <v>2</v>
      </c>
      <c r="C6" s="79"/>
      <c r="D6" s="79"/>
      <c r="E6" s="79"/>
      <c r="F6" s="80"/>
      <c r="G6" s="9" t="s">
        <v>34</v>
      </c>
    </row>
    <row r="7" spans="2:13" x14ac:dyDescent="0.35">
      <c r="B7" s="73" t="s">
        <v>0</v>
      </c>
      <c r="C7" s="74"/>
      <c r="D7" s="75"/>
      <c r="E7" s="75"/>
      <c r="F7" s="75"/>
      <c r="G7" s="10" t="s">
        <v>38</v>
      </c>
    </row>
    <row r="8" spans="2:13" x14ac:dyDescent="0.35">
      <c r="B8" s="73" t="s">
        <v>12</v>
      </c>
      <c r="C8" s="74"/>
      <c r="D8" s="75"/>
      <c r="E8" s="75"/>
      <c r="F8" s="75"/>
      <c r="G8" s="10" t="s">
        <v>35</v>
      </c>
      <c r="I8" s="6"/>
      <c r="J8" s="6"/>
      <c r="K8" s="6"/>
      <c r="L8" s="6"/>
      <c r="M8" s="6"/>
    </row>
    <row r="9" spans="2:13" x14ac:dyDescent="0.35">
      <c r="B9" s="73" t="s">
        <v>11</v>
      </c>
      <c r="C9" s="74"/>
      <c r="D9" s="75"/>
      <c r="E9" s="75"/>
      <c r="F9" s="75"/>
      <c r="G9" s="10" t="s">
        <v>36</v>
      </c>
    </row>
    <row r="10" spans="2:13" ht="15" thickBot="1" x14ac:dyDescent="0.4">
      <c r="B10" s="54" t="s">
        <v>13</v>
      </c>
      <c r="C10" s="55"/>
      <c r="D10" s="56"/>
      <c r="E10" s="56"/>
      <c r="F10" s="56"/>
      <c r="G10" s="11">
        <v>43490</v>
      </c>
    </row>
    <row r="11" spans="2:13" s="2" customFormat="1" ht="15.5" x14ac:dyDescent="0.35">
      <c r="B11" s="7"/>
      <c r="C11" s="7"/>
      <c r="D11" s="7"/>
      <c r="E11" s="7"/>
      <c r="F11" s="7"/>
      <c r="G11" s="1"/>
    </row>
    <row r="12" spans="2:13" s="2" customFormat="1" ht="15.75" customHeight="1" x14ac:dyDescent="0.35">
      <c r="B12" s="60" t="s">
        <v>9</v>
      </c>
      <c r="C12" s="60"/>
      <c r="D12" s="60"/>
      <c r="E12" s="60"/>
      <c r="F12" s="60"/>
      <c r="G12" s="60"/>
      <c r="H12" s="60"/>
    </row>
    <row r="13" spans="2:13" s="2" customFormat="1" ht="36" customHeight="1" x14ac:dyDescent="0.35">
      <c r="B13" s="64" t="s">
        <v>37</v>
      </c>
      <c r="C13" s="65"/>
      <c r="D13" s="65"/>
      <c r="E13" s="65"/>
      <c r="F13" s="65"/>
      <c r="G13" s="66"/>
      <c r="H13" s="24"/>
      <c r="J13" s="5"/>
      <c r="K13" s="5"/>
      <c r="L13" s="5"/>
      <c r="M13" s="5"/>
    </row>
    <row r="14" spans="2:13" s="2" customFormat="1" ht="36" customHeight="1" x14ac:dyDescent="0.35">
      <c r="B14" s="67"/>
      <c r="C14" s="68"/>
      <c r="D14" s="68"/>
      <c r="E14" s="68"/>
      <c r="F14" s="68"/>
      <c r="G14" s="69"/>
      <c r="H14" s="24"/>
      <c r="J14" s="5"/>
      <c r="K14" s="5"/>
      <c r="L14" s="5"/>
      <c r="M14" s="5"/>
    </row>
    <row r="15" spans="2:13" s="2" customFormat="1" ht="36" customHeight="1" x14ac:dyDescent="0.35">
      <c r="B15" s="67"/>
      <c r="C15" s="68"/>
      <c r="D15" s="68"/>
      <c r="E15" s="68"/>
      <c r="F15" s="68"/>
      <c r="G15" s="69"/>
      <c r="H15" s="24"/>
      <c r="J15" s="5"/>
      <c r="K15" s="5"/>
      <c r="L15" s="5"/>
      <c r="M15" s="5"/>
    </row>
    <row r="16" spans="2:13" s="2" customFormat="1" ht="36" customHeight="1" x14ac:dyDescent="0.35">
      <c r="B16" s="67"/>
      <c r="C16" s="68"/>
      <c r="D16" s="68"/>
      <c r="E16" s="68"/>
      <c r="F16" s="68"/>
      <c r="G16" s="69"/>
      <c r="H16" s="24"/>
      <c r="J16" s="5"/>
      <c r="K16" s="5"/>
      <c r="L16" s="5"/>
      <c r="M16" s="5"/>
    </row>
    <row r="17" spans="2:16" s="2" customFormat="1" ht="36" customHeight="1" x14ac:dyDescent="0.35">
      <c r="B17" s="67"/>
      <c r="C17" s="68"/>
      <c r="D17" s="68"/>
      <c r="E17" s="68"/>
      <c r="F17" s="68"/>
      <c r="G17" s="69"/>
      <c r="H17" s="24"/>
      <c r="K17" s="5"/>
      <c r="L17" s="48"/>
      <c r="M17" s="48"/>
    </row>
    <row r="18" spans="2:16" s="2" customFormat="1" ht="36" customHeight="1" x14ac:dyDescent="0.35">
      <c r="B18" s="67"/>
      <c r="C18" s="68"/>
      <c r="D18" s="68"/>
      <c r="E18" s="68"/>
      <c r="F18" s="68"/>
      <c r="G18" s="69"/>
      <c r="H18" s="24"/>
      <c r="L18" s="49"/>
      <c r="M18" s="49"/>
    </row>
    <row r="19" spans="2:16" s="2" customFormat="1" ht="36" customHeight="1" x14ac:dyDescent="0.35">
      <c r="B19" s="70"/>
      <c r="C19" s="71"/>
      <c r="D19" s="71"/>
      <c r="E19" s="71"/>
      <c r="F19" s="71"/>
      <c r="G19" s="72"/>
      <c r="H19" s="24"/>
      <c r="L19" s="49"/>
      <c r="M19" s="49"/>
    </row>
    <row r="20" spans="2:16" x14ac:dyDescent="0.35">
      <c r="L20" s="35"/>
      <c r="M20" s="35"/>
    </row>
    <row r="21" spans="2:16" ht="15" thickBot="1" x14ac:dyDescent="0.4"/>
    <row r="22" spans="2:16" x14ac:dyDescent="0.35">
      <c r="B22" s="57" t="s">
        <v>8</v>
      </c>
      <c r="C22" s="58"/>
      <c r="D22" s="59"/>
      <c r="E22" s="59"/>
      <c r="F22" s="59"/>
      <c r="G22" s="61" t="s">
        <v>14</v>
      </c>
      <c r="H22" s="62"/>
      <c r="I22" s="62"/>
      <c r="J22" s="62"/>
      <c r="K22" s="63"/>
      <c r="L22" s="52" t="s">
        <v>15</v>
      </c>
      <c r="M22" s="53"/>
      <c r="N22" s="8"/>
    </row>
    <row r="23" spans="2:16" ht="29" x14ac:dyDescent="0.35">
      <c r="B23" s="18" t="s">
        <v>25</v>
      </c>
      <c r="C23" s="21" t="s">
        <v>3</v>
      </c>
      <c r="D23" s="4" t="s">
        <v>4</v>
      </c>
      <c r="E23" s="4" t="s">
        <v>5</v>
      </c>
      <c r="F23" s="4" t="s">
        <v>6</v>
      </c>
      <c r="G23" s="30" t="s">
        <v>30</v>
      </c>
      <c r="H23" s="4" t="s">
        <v>7</v>
      </c>
      <c r="I23" s="30" t="s">
        <v>31</v>
      </c>
      <c r="J23" s="30" t="s">
        <v>32</v>
      </c>
      <c r="K23" s="30" t="s">
        <v>33</v>
      </c>
      <c r="L23" s="4" t="s">
        <v>7</v>
      </c>
      <c r="M23" s="31" t="s">
        <v>32</v>
      </c>
    </row>
    <row r="24" spans="2:16" x14ac:dyDescent="0.35">
      <c r="B24" s="19" t="s">
        <v>26</v>
      </c>
      <c r="C24" s="22" t="s">
        <v>17</v>
      </c>
      <c r="D24" s="3" t="s">
        <v>19</v>
      </c>
      <c r="E24" s="15">
        <v>21740</v>
      </c>
      <c r="F24" s="3" t="s">
        <v>21</v>
      </c>
      <c r="G24" s="27">
        <v>0</v>
      </c>
      <c r="H24" s="36">
        <v>0</v>
      </c>
      <c r="I24" s="37">
        <v>0</v>
      </c>
      <c r="J24" s="38">
        <v>0</v>
      </c>
      <c r="K24" s="37">
        <v>0</v>
      </c>
      <c r="L24" s="38">
        <f>4026+H24</f>
        <v>4026</v>
      </c>
      <c r="M24" s="39">
        <f>505+J24</f>
        <v>505</v>
      </c>
      <c r="O24" s="32"/>
      <c r="P24" s="33"/>
    </row>
    <row r="25" spans="2:16" x14ac:dyDescent="0.35">
      <c r="B25" s="19" t="s">
        <v>27</v>
      </c>
      <c r="C25" s="22" t="s">
        <v>17</v>
      </c>
      <c r="D25" s="3" t="s">
        <v>19</v>
      </c>
      <c r="E25" s="15">
        <v>21740</v>
      </c>
      <c r="F25" s="3" t="s">
        <v>21</v>
      </c>
      <c r="G25" s="27">
        <v>1</v>
      </c>
      <c r="H25" s="36">
        <v>348</v>
      </c>
      <c r="I25" s="37">
        <v>46</v>
      </c>
      <c r="J25" s="38">
        <v>44</v>
      </c>
      <c r="K25" s="37">
        <v>22</v>
      </c>
      <c r="L25" s="38">
        <f>3588+H25</f>
        <v>3936</v>
      </c>
      <c r="M25" s="39">
        <f>450+J25</f>
        <v>494</v>
      </c>
      <c r="O25" s="32"/>
      <c r="P25" s="33"/>
    </row>
    <row r="26" spans="2:16" x14ac:dyDescent="0.35">
      <c r="B26" s="19" t="s">
        <v>28</v>
      </c>
      <c r="C26" s="22" t="s">
        <v>16</v>
      </c>
      <c r="D26" s="3" t="s">
        <v>18</v>
      </c>
      <c r="E26" s="15">
        <v>21162</v>
      </c>
      <c r="F26" s="3" t="s">
        <v>20</v>
      </c>
      <c r="G26" s="27">
        <v>1</v>
      </c>
      <c r="H26" s="38">
        <v>182</v>
      </c>
      <c r="I26" s="37">
        <v>29</v>
      </c>
      <c r="J26" s="38">
        <v>23</v>
      </c>
      <c r="K26" s="37">
        <v>18</v>
      </c>
      <c r="L26" s="38">
        <f>3865+H26</f>
        <v>4047</v>
      </c>
      <c r="M26" s="39">
        <f>485+J26</f>
        <v>508</v>
      </c>
      <c r="O26" s="32"/>
      <c r="P26" s="33"/>
    </row>
    <row r="27" spans="2:16" ht="15" thickBot="1" x14ac:dyDescent="0.4">
      <c r="B27" s="20" t="s">
        <v>29</v>
      </c>
      <c r="C27" s="23" t="s">
        <v>16</v>
      </c>
      <c r="D27" s="14" t="s">
        <v>18</v>
      </c>
      <c r="E27" s="26">
        <v>21162</v>
      </c>
      <c r="F27" s="14" t="s">
        <v>20</v>
      </c>
      <c r="G27" s="50">
        <v>1</v>
      </c>
      <c r="H27" s="40">
        <v>15</v>
      </c>
      <c r="I27" s="40">
        <v>12</v>
      </c>
      <c r="J27" s="41">
        <v>2</v>
      </c>
      <c r="K27" s="40">
        <v>2</v>
      </c>
      <c r="L27" s="41">
        <f>3667+H27</f>
        <v>3682</v>
      </c>
      <c r="M27" s="51">
        <f>460+J27</f>
        <v>462</v>
      </c>
      <c r="O27" s="34"/>
      <c r="P27" s="33"/>
    </row>
    <row r="28" spans="2:16" ht="15" thickBot="1" x14ac:dyDescent="0.4">
      <c r="H28" s="42"/>
      <c r="I28" s="42"/>
      <c r="J28" s="42"/>
      <c r="K28" s="42"/>
      <c r="L28" s="42"/>
      <c r="M28" s="42"/>
    </row>
    <row r="29" spans="2:16" x14ac:dyDescent="0.35">
      <c r="F29" s="12" t="s">
        <v>22</v>
      </c>
      <c r="G29" s="29"/>
      <c r="H29" s="43">
        <f>SUM(H24:H27)</f>
        <v>545</v>
      </c>
      <c r="I29" s="44"/>
      <c r="J29" s="43">
        <f>SUM(J24:J27)</f>
        <v>69</v>
      </c>
      <c r="K29" s="43">
        <f>SUM(K24:K27)</f>
        <v>42</v>
      </c>
      <c r="L29" s="43">
        <f>SUM(L24:L27)</f>
        <v>15691</v>
      </c>
      <c r="M29" s="45">
        <f>SUM(M24:M27)</f>
        <v>1969</v>
      </c>
      <c r="O29" s="35"/>
      <c r="P29" s="35"/>
    </row>
    <row r="30" spans="2:16" ht="15" thickBot="1" x14ac:dyDescent="0.4">
      <c r="F30" s="13" t="s">
        <v>23</v>
      </c>
      <c r="G30" s="28">
        <f>AVERAGE(G24:G27)</f>
        <v>0.75</v>
      </c>
      <c r="H30" s="40">
        <f>AVERAGE(H24:H27)</f>
        <v>136.25</v>
      </c>
      <c r="I30" s="40">
        <f>AVERAGE(I24:I27)</f>
        <v>21.75</v>
      </c>
      <c r="J30" s="40">
        <f>AVERAGE(J24:J27)</f>
        <v>17.25</v>
      </c>
      <c r="K30" s="40">
        <f>AVERAGE(K24:K27)</f>
        <v>10.5</v>
      </c>
      <c r="L30" s="46"/>
      <c r="M30" s="47"/>
    </row>
    <row r="33" spans="2:7" x14ac:dyDescent="0.35">
      <c r="B33" s="25"/>
      <c r="C33" s="25"/>
      <c r="D33" s="25"/>
      <c r="E33" s="25"/>
      <c r="F33" s="25"/>
      <c r="G33" s="25"/>
    </row>
  </sheetData>
  <mergeCells count="12">
    <mergeCell ref="B9:F9"/>
    <mergeCell ref="B7:F7"/>
    <mergeCell ref="B3:H3"/>
    <mergeCell ref="B4:H4"/>
    <mergeCell ref="B6:F6"/>
    <mergeCell ref="B8:F8"/>
    <mergeCell ref="L22:M22"/>
    <mergeCell ref="B10:F10"/>
    <mergeCell ref="B22:F22"/>
    <mergeCell ref="B12:H12"/>
    <mergeCell ref="G22:K22"/>
    <mergeCell ref="B13:G19"/>
  </mergeCells>
  <hyperlinks>
    <hyperlink ref="G9" r:id="rId1" xr:uid="{00000000-0004-0000-0000-000000000000}"/>
  </hyperlinks>
  <pageMargins left="0.25" right="0.25" top="0.75" bottom="0.75" header="0.3" footer="0.3"/>
  <pageSetup paperSize="5" scale="71"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ED8E048-95B6-4C2E-B0EC-426EF413483B}"/>
</file>

<file path=customXml/itemProps2.xml><?xml version="1.0" encoding="utf-8"?>
<ds:datastoreItem xmlns:ds="http://schemas.openxmlformats.org/officeDocument/2006/customXml" ds:itemID="{5F68AC0E-CC29-49A1-AE04-8F0BCCECEC0E}"/>
</file>

<file path=customXml/itemProps3.xml><?xml version="1.0" encoding="utf-8"?>
<ds:datastoreItem xmlns:ds="http://schemas.openxmlformats.org/officeDocument/2006/customXml" ds:itemID="{3B88A1C9-B01A-478D-AF9D-37A756F545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2019-02-01T13:57:59Z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