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hidePivotFieldList="1"/>
  <mc:AlternateContent xmlns:mc="http://schemas.openxmlformats.org/markup-compatibility/2006">
    <mc:Choice Requires="x15">
      <x15ac:absPath xmlns:x15ac="http://schemas.microsoft.com/office/spreadsheetml/2010/11/ac" url="https://stateofmaryland-my.sharepoint.com/personal/pratiksha_ganesan_maryland_gov/Documents/"/>
    </mc:Choice>
  </mc:AlternateContent>
  <xr:revisionPtr revIDLastSave="88" documentId="8_{3AB2DA54-87D8-45DB-A468-9BFAE8A5E25B}" xr6:coauthVersionLast="47" xr6:coauthVersionMax="47" xr10:uidLastSave="{B611AC26-E59D-4425-8DE7-F21D8B4B4819}"/>
  <bookViews>
    <workbookView xWindow="-108" yWindow="-108" windowWidth="23256" windowHeight="13896" xr2:uid="{00000000-000D-0000-FFFF-FFFF00000000}"/>
  </bookViews>
  <sheets>
    <sheet name="Budget &amp; Incentive Breakdown" sheetId="1" r:id="rId1"/>
    <sheet name="Incentive Amount Formula" sheetId="3" r:id="rId2"/>
    <sheet name="Definitions" sheetId="4" r:id="rId3"/>
    <sheet name="HiddenLists"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4" i="1" l="1"/>
  <c r="R45" i="1"/>
  <c r="R46" i="1"/>
  <c r="O46" i="1" s="1" a="1"/>
  <c r="O46" i="1" s="1"/>
  <c r="R47" i="1"/>
  <c r="R48" i="1"/>
  <c r="R49" i="1"/>
  <c r="R50" i="1"/>
  <c r="R51" i="1"/>
  <c r="R52" i="1"/>
  <c r="O52" i="1" s="1" a="1"/>
  <c r="O52" i="1" s="1"/>
  <c r="R53" i="1"/>
  <c r="O53" i="1" s="1" a="1"/>
  <c r="O53" i="1" s="1"/>
  <c r="R54" i="1"/>
  <c r="O54" i="1" s="1" a="1"/>
  <c r="O54" i="1" s="1"/>
  <c r="R55" i="1"/>
  <c r="O55" i="1" s="1" a="1"/>
  <c r="O55" i="1" s="1"/>
  <c r="R56" i="1"/>
  <c r="R57" i="1"/>
  <c r="R58" i="1"/>
  <c r="R59" i="1"/>
  <c r="R60" i="1"/>
  <c r="R61" i="1"/>
  <c r="R62" i="1"/>
  <c r="R43" i="1"/>
  <c r="O43" i="1" s="1" a="1"/>
  <c r="O43" i="1" s="1"/>
  <c r="S44" i="1"/>
  <c r="S45" i="1"/>
  <c r="S46" i="1"/>
  <c r="S47" i="1"/>
  <c r="S48" i="1"/>
  <c r="S49" i="1"/>
  <c r="S50" i="1"/>
  <c r="S51" i="1"/>
  <c r="S52" i="1"/>
  <c r="S53" i="1"/>
  <c r="S54" i="1"/>
  <c r="S55" i="1"/>
  <c r="S56" i="1"/>
  <c r="S57" i="1"/>
  <c r="S58" i="1"/>
  <c r="S59" i="1"/>
  <c r="S60" i="1"/>
  <c r="S61" i="1"/>
  <c r="S62" i="1"/>
  <c r="S43" i="1"/>
  <c r="O45" i="1" a="1"/>
  <c r="O45" i="1" s="1"/>
  <c r="O56" i="1" a="1"/>
  <c r="O56" i="1" s="1"/>
  <c r="O57" i="1" a="1"/>
  <c r="O57" i="1" s="1"/>
  <c r="O58" i="1" a="1"/>
  <c r="O58" i="1" s="1"/>
  <c r="O59" i="1" a="1"/>
  <c r="O59" i="1" s="1"/>
  <c r="O60" i="1" a="1"/>
  <c r="O60" i="1" s="1"/>
  <c r="O61" i="1" a="1"/>
  <c r="O61" i="1" s="1"/>
  <c r="O47" i="1" a="1"/>
  <c r="O47" i="1" s="1"/>
  <c r="O48" i="1" a="1"/>
  <c r="O48" i="1" s="1"/>
  <c r="O49" i="1" a="1"/>
  <c r="O49" i="1" s="1"/>
  <c r="O50" i="1" a="1"/>
  <c r="O50" i="1" s="1"/>
  <c r="O51" i="1" a="1"/>
  <c r="O51" i="1" s="1"/>
  <c r="O62" i="1" a="1"/>
  <c r="O62" i="1" s="1"/>
  <c r="L46" i="1" a="1"/>
  <c r="L46" i="1" s="1"/>
  <c r="L47" i="1" a="1"/>
  <c r="L47" i="1" s="1"/>
  <c r="L48" i="1" a="1"/>
  <c r="L48" i="1" s="1"/>
  <c r="L49" i="1" a="1"/>
  <c r="L49" i="1" s="1"/>
  <c r="L50" i="1" a="1"/>
  <c r="L50" i="1" s="1"/>
  <c r="L51" i="1" a="1"/>
  <c r="L51" i="1" s="1"/>
  <c r="L52" i="1" a="1"/>
  <c r="L52" i="1" s="1"/>
  <c r="L53" i="1" a="1"/>
  <c r="L53" i="1" s="1"/>
  <c r="L62" i="1" a="1"/>
  <c r="L62" i="1" s="1"/>
  <c r="I20" i="1" l="1"/>
  <c r="C44" i="3" a="1"/>
  <c r="A44" i="3" a="1"/>
  <c r="A44" i="3" s="1"/>
  <c r="B44" i="3" a="1"/>
  <c r="B44" i="3" s="1"/>
  <c r="D22" i="1"/>
  <c r="C44" i="3" l="1"/>
  <c r="E19" i="1"/>
  <c r="E21" i="1"/>
  <c r="E20" i="1"/>
  <c r="O44" i="1" l="1" a="1"/>
  <c r="O44" i="1" s="1"/>
  <c r="K20" i="1" s="1"/>
  <c r="E22" i="1"/>
  <c r="E38" i="1" l="1"/>
  <c r="G26" i="1" s="1"/>
  <c r="G30" i="1" l="1"/>
  <c r="G32" i="1"/>
  <c r="G27" i="1"/>
  <c r="G33" i="1"/>
  <c r="G35" i="1"/>
  <c r="G34" i="1"/>
  <c r="G29" i="1"/>
  <c r="G31" i="1"/>
  <c r="G36" i="1"/>
  <c r="G37" i="1"/>
  <c r="G28" i="1"/>
  <c r="G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Natalie Buscemi</author>
    <author>Pratiksha Ganesan -MEA-</author>
  </authors>
  <commentList>
    <comment ref="J19" authorId="0" shapeId="0" xr:uid="{AA9ACAF9-061B-4A2E-8850-7825BA892351}">
      <text>
        <r>
          <rPr>
            <sz val="9"/>
            <color indexed="81"/>
            <rFont val="Tahoma"/>
            <family val="2"/>
          </rPr>
          <t xml:space="preserve">Select which applicant entity type pertains to you. </t>
        </r>
      </text>
    </comment>
    <comment ref="I20" authorId="1" shapeId="0" xr:uid="{EE8684E1-0DF5-4030-9963-D915D596DA80}">
      <text>
        <r>
          <rPr>
            <sz val="9"/>
            <color indexed="81"/>
            <rFont val="Tahoma"/>
            <family val="2"/>
          </rPr>
          <t>This value is calculated based on the entries in the Charger Information Table</t>
        </r>
      </text>
    </comment>
    <comment ref="K20" authorId="1" shapeId="0" xr:uid="{B29F8F1C-FB65-41F1-8BB3-117859CD4EA1}">
      <text>
        <r>
          <rPr>
            <sz val="11"/>
            <color theme="1"/>
            <rFont val="Calibri"/>
            <scheme val="minor"/>
          </rPr>
          <t>The maximum eligible incentive is calculated using the individual entries in the Charger Information table. 
For more details, please take a look at Table 2. Maximum Grant Amount by Applicant Entity Type in the Funding Opportunity Announcement for further details.</t>
        </r>
      </text>
    </comment>
    <comment ref="F42" authorId="0" shapeId="0" xr:uid="{00822271-6B16-4B8C-B5D3-19960001EC64}">
      <text>
        <r>
          <rPr>
            <sz val="9"/>
            <color indexed="81"/>
            <rFont val="Tahoma"/>
            <family val="2"/>
          </rPr>
          <t xml:space="preserve">Refer to the "Definitions" tab for the detailed description of these. </t>
        </r>
      </text>
    </comment>
    <comment ref="I42" authorId="1" shapeId="0" xr:uid="{DB6BA5D0-6060-44DA-9B05-89B9261403B6}">
      <text>
        <r>
          <rPr>
            <sz val="11"/>
            <color theme="1"/>
            <rFont val="Calibri"/>
            <scheme val="minor"/>
          </rPr>
          <t xml:space="preserve">This is a charger's capacity, listed in kilowatts (kW) on its nameplate, indicates the maximum power it can deliver to a vehicle. This differs from kWh (kilowatt-hours), which measures a battery's energy storage capacity.
You can find your charger's nameplate capacity on the product label or on the manufacturer's specification sheet.
For dual-port chargers, enter the maximum power available per port when both ports are in use. For example, if you have a 180 kW dual-port charger that delivers up to 90 kW per port when both ports are in use, enter 90 kW.
</t>
        </r>
      </text>
    </comment>
    <comment ref="N42" authorId="0" shapeId="0" xr:uid="{54935F1B-3C7F-4313-9F6E-B76884FA0E5C}">
      <text>
        <r>
          <rPr>
            <sz val="11"/>
            <color theme="1"/>
            <rFont val="Calibri"/>
            <scheme val="minor"/>
          </rPr>
          <t>Please use the EPRI Vetted Product List if applicable and indicate in a comment which program the EVSE qualifies for (optional).</t>
        </r>
      </text>
    </comment>
    <comment ref="O42" authorId="1" shapeId="0" xr:uid="{E3816854-E2AE-4456-90DE-97E67E7835F2}">
      <text>
        <r>
          <rPr>
            <sz val="11"/>
            <color theme="1"/>
            <rFont val="Calibri"/>
            <scheme val="minor"/>
          </rPr>
          <t>This value is calculated based on the Project Type, Ownership Structure, and Charger Nameplate Capacity (per port, kW) entered. 
For additional information please look at Table 1 Grant Amount Formula for EV Charging Infrastructure in the FY27 Community EVSE Grant Program Funding Opportunity Announcement.</t>
        </r>
      </text>
    </comment>
    <comment ref="Q42" authorId="0" shapeId="0" xr:uid="{5366EDAC-85C5-49BB-A530-CA823611A8CB}">
      <text>
        <r>
          <rPr>
            <sz val="9"/>
            <color indexed="81"/>
            <rFont val="Tahoma"/>
            <family val="2"/>
          </rPr>
          <t xml:space="preserve">Please follow the link and verify if the project site location will be located in an Overburdened Community.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<sst xmlns="http://schemas.openxmlformats.org/spreadsheetml/2006/main" count="202" uniqueCount="83">
  <si>
    <t>Maryland Energy Administration
FY2027 Community Electric Vehicle Supply Equipment (EVSE) Grant Program
PROJECT AND BUDGET WORKBOOK</t>
  </si>
  <si>
    <r>
      <rPr>
        <b/>
        <sz val="11"/>
        <color rgb="FF000000"/>
        <rFont val="Calibri"/>
      </rPr>
      <t xml:space="preserve">Instructions: </t>
    </r>
    <r>
      <rPr>
        <sz val="11"/>
        <color rgb="FF000000"/>
        <rFont val="Calibri"/>
      </rPr>
      <t xml:space="preserve">Fill out the budget table to the best of your ability - estimations are acceptable. Add lines in the tables where needed. Be sure to account for the total project cost, which includes all funding sources. Additionally, fill out the Charger Information Table, completing a row for each charger proposed in this specific application. Submit this spreadsheet with your application package in accordance with the instructions in the FY2027 Community EVSE Grant Program Funding Opportunity Announcement (FOA). All fields that require inputs are indicated in yellow highlight.
</t>
    </r>
    <r>
      <rPr>
        <b/>
        <sz val="11"/>
        <color rgb="FFC65911"/>
        <rFont val="Calibri"/>
      </rPr>
      <t>Please be sure to read the notes attached to various cells in the sheet to help you fill out the workbook. Examples are shown in red text for demonstration purposes only. Please delete any red text and fill in with your project's information accordingly. Please reach out to transportation.mea@maryland.gov with any questions.</t>
    </r>
  </si>
  <si>
    <t>FUNDING SOURCES</t>
  </si>
  <si>
    <t>Source</t>
  </si>
  <si>
    <t>Budget</t>
  </si>
  <si>
    <t>Percentage of Source Funds</t>
  </si>
  <si>
    <t>MAXIMUM ELIGIBLE FUNDING</t>
  </si>
  <si>
    <t>MEA Community EVSE Grant Program</t>
  </si>
  <si>
    <t>Total number of charging ports</t>
  </si>
  <si>
    <t>Applicant Entity Type (Select from Dropdown)</t>
  </si>
  <si>
    <t>Maximum eligible incentive for current application</t>
  </si>
  <si>
    <t>Additional Funding Source if applicable: [NAME]</t>
  </si>
  <si>
    <t xml:space="preserve">Incorporated Non-profit entities </t>
  </si>
  <si>
    <t>TOTAL</t>
  </si>
  <si>
    <t>FUNDING USES</t>
  </si>
  <si>
    <t>Use</t>
  </si>
  <si>
    <t>Amount</t>
  </si>
  <si>
    <t>Percentage of Total</t>
  </si>
  <si>
    <t>Personnel (wages &amp; salaries) (in-house)</t>
  </si>
  <si>
    <t>Contractor Coordination/Procurement (in-house)</t>
  </si>
  <si>
    <t>Design/Engineering (in-house and contractual)</t>
  </si>
  <si>
    <t>Electrical Upgrades (in-house and contractual)</t>
  </si>
  <si>
    <t>Utility Upgrades/Costs (in-house and contractual)</t>
  </si>
  <si>
    <t>Groundbreaking/Construction (in-house and contractual)</t>
  </si>
  <si>
    <t>Equipment (in-house and contractual)</t>
  </si>
  <si>
    <t>Warranty Costs (in-house and contractual)</t>
  </si>
  <si>
    <t>Operations &amp; Maintenance Related Costs (in-house and contractual)</t>
  </si>
  <si>
    <t>CHARGER INFORMATION (one line per charger)</t>
  </si>
  <si>
    <t>Charger No.</t>
  </si>
  <si>
    <r>
      <rPr>
        <b/>
        <sz val="11"/>
        <color theme="1"/>
        <rFont val="Calibri"/>
        <family val="2"/>
      </rPr>
      <t>Single or Dual Port</t>
    </r>
    <r>
      <rPr>
        <sz val="11"/>
        <color theme="1"/>
        <rFont val="Calibri"/>
        <family val="2"/>
      </rPr>
      <t xml:space="preserve">
(Select from Dropdown)</t>
    </r>
  </si>
  <si>
    <r>
      <rPr>
        <b/>
        <sz val="11"/>
        <color rgb="FF000000"/>
        <rFont val="Calibri"/>
      </rPr>
      <t xml:space="preserve">Public vs. Private Access
</t>
    </r>
    <r>
      <rPr>
        <sz val="11"/>
        <color rgb="FF000000"/>
        <rFont val="Calibri"/>
      </rPr>
      <t>(Select from Dropdown)</t>
    </r>
  </si>
  <si>
    <r>
      <rPr>
        <b/>
        <sz val="11"/>
        <color theme="1"/>
        <rFont val="Calibri"/>
        <family val="2"/>
      </rPr>
      <t>Project Type</t>
    </r>
    <r>
      <rPr>
        <sz val="11"/>
        <color theme="1"/>
        <rFont val="Calibri"/>
        <family val="2"/>
      </rPr>
      <t xml:space="preserve">
(Select from Dropdown)</t>
    </r>
  </si>
  <si>
    <r>
      <rPr>
        <b/>
        <sz val="11"/>
        <color rgb="FF000000"/>
        <rFont val="Calibri"/>
      </rPr>
      <t xml:space="preserve">Ownership Structure 
</t>
    </r>
    <r>
      <rPr>
        <sz val="11"/>
        <color rgb="FF000000"/>
        <rFont val="Calibri"/>
      </rPr>
      <t>(Select from Dropdown)</t>
    </r>
  </si>
  <si>
    <t>Amperage (Amps)</t>
  </si>
  <si>
    <t>Voltage (Volts)</t>
  </si>
  <si>
    <t>Power level per charging port 
(kW)</t>
  </si>
  <si>
    <t>Is the Proposed EVSE ENERGY STAR-certified?</t>
  </si>
  <si>
    <t>Proposed EVSE Manufacturer</t>
  </si>
  <si>
    <t>Proposed EVSE Model</t>
  </si>
  <si>
    <t>Does this model have a National Type Evaluation Program (NTEP) Certificate of Performance?</t>
  </si>
  <si>
    <t>Does the planned equipment qualify under one of the other state program requirements in EPRI’s Vetted Product List?</t>
  </si>
  <si>
    <t>Eligible Incentive</t>
  </si>
  <si>
    <t>EVSE Location (Full Address including ZIP)</t>
  </si>
  <si>
    <r>
      <rPr>
        <u/>
        <sz val="11"/>
        <color rgb="FF0563C1"/>
        <rFont val="Calibri"/>
        <scheme val="minor"/>
      </rPr>
      <t xml:space="preserve">Is this project site located in an Overburdened Community as defined in the MDEnviroscreen Tool?
</t>
    </r>
    <r>
      <rPr>
        <sz val="11"/>
        <color rgb="FF000000"/>
        <rFont val="Calibri"/>
        <scheme val="minor"/>
      </rPr>
      <t>(Select from Dropdown)</t>
    </r>
  </si>
  <si>
    <r>
      <t xml:space="preserve">EVSE Port Capacity (kW)
</t>
    </r>
    <r>
      <rPr>
        <sz val="11"/>
        <color rgb="FF000000"/>
        <rFont val="Calibri"/>
        <family val="2"/>
      </rPr>
      <t>(Auto-selected based on inputs in Col G)</t>
    </r>
  </si>
  <si>
    <t># of ports</t>
  </si>
  <si>
    <t>Single</t>
  </si>
  <si>
    <t>Public</t>
  </si>
  <si>
    <t>Multi-Family Housing (MFH)</t>
  </si>
  <si>
    <t>Owner-Operated</t>
  </si>
  <si>
    <t>Yes</t>
  </si>
  <si>
    <t>Example XEF</t>
  </si>
  <si>
    <t>Example 2.1</t>
  </si>
  <si>
    <t>Unsure</t>
  </si>
  <si>
    <t>1234 Example Street, Location, MD 20987</t>
  </si>
  <si>
    <t>Project Type</t>
  </si>
  <si>
    <t>Ownership Structure</t>
  </si>
  <si>
    <t>Power Level per Charging Port</t>
  </si>
  <si>
    <t>Incentive per Charging Port</t>
  </si>
  <si>
    <t>Minimum # Ports per Applicant</t>
  </si>
  <si>
    <t>6-17 kW</t>
  </si>
  <si>
    <t>18-49 kW</t>
  </si>
  <si>
    <t>50-149 kW</t>
  </si>
  <si>
    <t>150 kW and over</t>
  </si>
  <si>
    <t>Third Party Owner Operated</t>
  </si>
  <si>
    <t>Curbside</t>
  </si>
  <si>
    <t>Parking Hub</t>
  </si>
  <si>
    <t>Workplace</t>
  </si>
  <si>
    <t>Fleet</t>
  </si>
  <si>
    <t>Applicant Entity Type</t>
  </si>
  <si>
    <t>Maximum grant amount per applicant across all project sites/applications</t>
  </si>
  <si>
    <t>Businesses and limited liability companies</t>
  </si>
  <si>
    <t>Certain Higher education campuses</t>
  </si>
  <si>
    <t xml:space="preserve">Units of municipal governments Maryland-recognized Tribal governments </t>
  </si>
  <si>
    <t>Units of county governments</t>
  </si>
  <si>
    <t>Local education agencies</t>
  </si>
  <si>
    <t>Definitions</t>
  </si>
  <si>
    <r>
      <rPr>
        <b/>
        <u/>
        <sz val="11"/>
        <color theme="1"/>
        <rFont val="Calibri"/>
        <family val="2"/>
        <scheme val="minor"/>
      </rPr>
      <t>Owner Operated:</t>
    </r>
    <r>
      <rPr>
        <sz val="11"/>
        <color theme="1"/>
        <rFont val="Calibri"/>
        <family val="2"/>
        <scheme val="minor"/>
      </rPr>
      <t xml:space="preserve"> The EVSE is owned and managed directly by the entity that owns the property/site where the charger is installed. The charging is provided directly by the owner of a property to benefit residents, employees, and community members, where cost recovery is limited to actual direct operating costs. Examples might include a local government that owns and operates EV chargers at a public library, a local business owner who contracts with an EV installation company to install a charger in their car wash parking lot (the carwash owner will own and operate the charger and price of charging post-commissioning), or a local education agency. </t>
    </r>
  </si>
  <si>
    <r>
      <rPr>
        <b/>
        <u/>
        <sz val="11"/>
        <color theme="1"/>
        <rFont val="Calibri"/>
        <family val="2"/>
        <scheme val="minor"/>
      </rPr>
      <t>Third Party Owner Operator:</t>
    </r>
    <r>
      <rPr>
        <sz val="11"/>
        <color theme="1"/>
        <rFont val="Calibri"/>
        <family val="2"/>
        <scheme val="minor"/>
      </rPr>
      <t xml:space="preserve"> A site host or property owner leases space to another entity that operates and owns the EVSE. The third party sets prices for end users to charge their EVs, and is responsible for ongoing operation and maintenance. Examples might include charging-as-a-service providers, EV network providers, or another third party other than the site host or property owner.</t>
    </r>
  </si>
  <si>
    <t>[Select]</t>
  </si>
  <si>
    <t>1: Electric Vehicle Infrastructure Planning</t>
  </si>
  <si>
    <t>2: Electric Vehicle Make-Ready</t>
  </si>
  <si>
    <t>3: Electric Vehicle Supply Equipment Installations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</si>
</sst>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23">
    <font>
      <sz val="11"/>
      <color theme="1"/>
      <name val="Calibri"/>
      <scheme val="minor"/>
    </font>
    <font>
      <sz val="11"/>
      <color theme="1"/>
      <name val="Calibri"/>
      <family val="2"/>
      <scheme val="minor"/>
    </font>
    <font>
      <b/>
      <sz val="12"/>
      <color theme="1"/>
      <name val="Calibri"/>
      <family val="2"/>
    </font>
    <font>
      <sz val="11"/>
      <name val="Calibri"/>
      <family val="2"/>
    </font>
    <font>
      <sz val="11"/>
      <color theme="1"/>
      <name val="Calibri"/>
      <family val="2"/>
    </font>
    <font>
      <b/>
      <sz val="11"/>
      <color theme="1"/>
      <name val="Calibri"/>
      <family val="2"/>
    </font>
    <font>
      <b/>
      <sz val="11"/>
      <color theme="0"/>
      <name val="Calibri"/>
      <family val="2"/>
      <scheme val="minor"/>
    </font>
    <font>
      <b/>
      <sz val="11"/>
      <color theme="1"/>
      <name val="Calibri"/>
      <family val="2"/>
      <scheme val="minor"/>
    </font>
    <font>
      <sz val="9"/>
      <color indexed="81"/>
      <name val="Tahoma"/>
      <family val="2"/>
    </font>
    <font>
      <b/>
      <sz val="11"/>
      <color rgb="FF000000"/>
      <name val="Calibri"/>
      <family val="2"/>
    </font>
    <font>
      <sz val="11"/>
      <color rgb="FF000000"/>
      <name val="Calibri"/>
      <family val="2"/>
    </font>
    <font>
      <u/>
      <sz val="11"/>
      <color theme="10"/>
      <name val="Calibri"/>
      <family val="2"/>
      <scheme val="minor"/>
    </font>
    <font>
      <b/>
      <u/>
      <sz val="11"/>
      <color theme="1"/>
      <name val="Calibri"/>
      <family val="2"/>
      <scheme val="minor"/>
    </font>
    <font>
      <sz val="12"/>
      <color rgb="FF000000"/>
      <name val="Arial"/>
      <family val="2"/>
    </font>
    <font>
      <sz val="11"/>
      <color rgb="FFFF0000"/>
      <name val="Calibri"/>
      <scheme val="minor"/>
    </font>
    <font>
      <b/>
      <sz val="11"/>
      <color rgb="FF000000"/>
      <name val="Calibri"/>
    </font>
    <font>
      <sz val="11"/>
      <color rgb="FF000000"/>
      <name val="Calibri"/>
    </font>
    <font>
      <sz val="11"/>
      <color rgb="FFFF0000"/>
      <name val="Calibri"/>
      <family val="2"/>
      <scheme val="minor"/>
    </font>
    <font>
      <sz val="11"/>
      <color rgb="FFFF0000"/>
      <name val="Calibri"/>
      <family val="2"/>
    </font>
    <font>
      <b/>
      <sz val="11"/>
      <color rgb="FFC65911"/>
      <name val="Calibri"/>
    </font>
    <font>
      <sz val="11"/>
      <color theme="1"/>
      <name val="Calibri"/>
    </font>
    <font>
      <u/>
      <sz val="11"/>
      <color rgb="FF0563C1"/>
      <name val="Calibri"/>
      <scheme val="minor"/>
    </font>
    <font>
      <sz val="11"/>
      <color rgb="FF000000"/>
      <name val="Calibri"/>
      <scheme val="minor"/>
    </font>
  </fonts>
  <fills count="11">
    <fill>
      <patternFill patternType="none"/>
    </fill>
    <fill>
      <patternFill patternType="gray125"/>
    </fill>
    <fill>
      <patternFill patternType="solid">
        <fgColor rgb="FFBDD6EE"/>
        <bgColor rgb="FFBDD6EE"/>
      </patternFill>
    </fill>
    <fill>
      <patternFill patternType="solid">
        <fgColor rgb="FFD8D8D8"/>
        <bgColor rgb="FFD8D8D8"/>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59999389629810485"/>
        <bgColor rgb="FFBDD6EE"/>
      </patternFill>
    </fill>
    <fill>
      <patternFill patternType="solid">
        <fgColor rgb="FFBDD6EE"/>
        <bgColor indexed="64"/>
      </patternFill>
    </fill>
    <fill>
      <patternFill patternType="solid">
        <fgColor rgb="FFD8D8D8"/>
        <bgColor indexed="64"/>
      </patternFill>
    </fill>
    <fill>
      <patternFill patternType="solid">
        <fgColor rgb="FFFFFF00"/>
        <bgColor indexed="64"/>
      </patternFill>
    </fill>
  </fills>
  <borders count="3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rgb="FF000000"/>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s>
  <cellStyleXfs count="2">
    <xf numFmtId="0" fontId="0" fillId="0" borderId="0"/>
    <xf numFmtId="0" fontId="11" fillId="0" borderId="0" applyNumberFormat="0" applyFill="0" applyBorder="0" applyAlignment="0" applyProtection="0"/>
  </cellStyleXfs>
  <cellXfs count="124">
    <xf numFmtId="0" fontId="0" fillId="0" borderId="0" xfId="0"/>
    <xf numFmtId="0" fontId="4" fillId="0" borderId="0" xfId="0" applyFont="1"/>
    <xf numFmtId="44" fontId="5" fillId="0" borderId="10" xfId="0" applyNumberFormat="1" applyFont="1" applyBorder="1"/>
    <xf numFmtId="0" fontId="5" fillId="0" borderId="10" xfId="0" applyFont="1" applyBorder="1"/>
    <xf numFmtId="0" fontId="5" fillId="2" borderId="13" xfId="0" applyFont="1" applyFill="1" applyBorder="1"/>
    <xf numFmtId="0" fontId="5" fillId="2" borderId="14" xfId="0" applyFont="1" applyFill="1" applyBorder="1"/>
    <xf numFmtId="164" fontId="5" fillId="0" borderId="16" xfId="0" applyNumberFormat="1" applyFont="1" applyBorder="1"/>
    <xf numFmtId="164" fontId="4" fillId="0" borderId="15" xfId="0" applyNumberFormat="1" applyFont="1" applyBorder="1" applyAlignment="1">
      <alignment vertical="center"/>
    </xf>
    <xf numFmtId="0" fontId="5" fillId="3" borderId="10" xfId="0" applyFont="1" applyFill="1" applyBorder="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164" fontId="5" fillId="0" borderId="0" xfId="0" applyNumberFormat="1" applyFont="1"/>
    <xf numFmtId="0" fontId="5" fillId="4" borderId="17" xfId="0" applyFont="1" applyFill="1" applyBorder="1" applyAlignment="1">
      <alignment horizontal="center" vertical="center" wrapText="1"/>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6" fillId="5" borderId="18" xfId="0" applyFont="1" applyFill="1" applyBorder="1" applyAlignment="1">
      <alignment horizontal="center" vertical="center"/>
    </xf>
    <xf numFmtId="0" fontId="6" fillId="5" borderId="19" xfId="0" applyFont="1" applyFill="1" applyBorder="1" applyAlignment="1">
      <alignment horizontal="center" vertical="center"/>
    </xf>
    <xf numFmtId="0" fontId="6" fillId="5" borderId="19" xfId="0" applyFont="1" applyFill="1" applyBorder="1" applyAlignment="1">
      <alignment horizontal="center" vertical="center" wrapText="1"/>
    </xf>
    <xf numFmtId="0" fontId="5" fillId="0" borderId="0" xfId="0" applyFont="1"/>
    <xf numFmtId="44" fontId="5" fillId="0" borderId="0" xfId="0" applyNumberFormat="1" applyFont="1"/>
    <xf numFmtId="44" fontId="4" fillId="0" borderId="22" xfId="0" applyNumberFormat="1" applyFont="1" applyBorder="1" applyAlignment="1">
      <alignment vertical="center"/>
    </xf>
    <xf numFmtId="0" fontId="5" fillId="2" borderId="12" xfId="0" applyFont="1" applyFill="1" applyBorder="1" applyAlignment="1">
      <alignment horizontal="center"/>
    </xf>
    <xf numFmtId="0" fontId="0" fillId="0" borderId="0" xfId="0" applyAlignment="1">
      <alignment horizontal="center"/>
    </xf>
    <xf numFmtId="0" fontId="0" fillId="0" borderId="11" xfId="0" applyBorder="1" applyAlignment="1">
      <alignment horizontal="center"/>
    </xf>
    <xf numFmtId="0" fontId="5" fillId="2" borderId="13" xfId="0" applyFont="1" applyFill="1" applyBorder="1" applyAlignment="1">
      <alignment horizontal="center"/>
    </xf>
    <xf numFmtId="0" fontId="5" fillId="2" borderId="12" xfId="0" applyFont="1" applyFill="1" applyBorder="1"/>
    <xf numFmtId="0" fontId="5" fillId="3" borderId="16" xfId="0" applyFont="1" applyFill="1" applyBorder="1" applyAlignment="1">
      <alignment horizontal="center" vertical="center"/>
    </xf>
    <xf numFmtId="0" fontId="0" fillId="0" borderId="0" xfId="0" applyAlignment="1">
      <alignment vertical="center"/>
    </xf>
    <xf numFmtId="0" fontId="0" fillId="6" borderId="20" xfId="0" applyFill="1" applyBorder="1" applyAlignment="1">
      <alignment vertical="center"/>
    </xf>
    <xf numFmtId="0" fontId="0" fillId="0" borderId="0" xfId="0" applyAlignment="1">
      <alignment vertical="center" wrapText="1"/>
    </xf>
    <xf numFmtId="44" fontId="0" fillId="0" borderId="0" xfId="0" applyNumberFormat="1" applyAlignment="1">
      <alignment vertical="center"/>
    </xf>
    <xf numFmtId="0" fontId="5" fillId="2" borderId="23" xfId="0" applyFont="1" applyFill="1" applyBorder="1"/>
    <xf numFmtId="0" fontId="9" fillId="4" borderId="17" xfId="0" applyFont="1" applyFill="1" applyBorder="1" applyAlignment="1">
      <alignment horizontal="center" vertical="center" wrapText="1"/>
    </xf>
    <xf numFmtId="44" fontId="4" fillId="0" borderId="9" xfId="0" applyNumberFormat="1" applyFont="1" applyBorder="1" applyAlignment="1">
      <alignment horizontal="center"/>
    </xf>
    <xf numFmtId="0" fontId="0" fillId="0" borderId="11" xfId="0" applyBorder="1" applyAlignment="1">
      <alignment horizontal="center" wrapText="1"/>
    </xf>
    <xf numFmtId="0" fontId="4" fillId="0" borderId="11" xfId="0" applyFont="1" applyBorder="1" applyAlignment="1">
      <alignment horizontal="center"/>
    </xf>
    <xf numFmtId="44" fontId="0" fillId="6" borderId="20" xfId="0" applyNumberFormat="1" applyFill="1" applyBorder="1" applyAlignment="1">
      <alignment horizontal="left" vertical="center"/>
    </xf>
    <xf numFmtId="0" fontId="0" fillId="6" borderId="20" xfId="0" applyFill="1" applyBorder="1" applyAlignment="1">
      <alignment horizontal="left" vertical="center"/>
    </xf>
    <xf numFmtId="0" fontId="0" fillId="0" borderId="20" xfId="0" applyBorder="1" applyAlignment="1">
      <alignment vertical="center"/>
    </xf>
    <xf numFmtId="44" fontId="0" fillId="0" borderId="20" xfId="0" applyNumberFormat="1" applyBorder="1" applyAlignment="1">
      <alignment horizontal="left" vertical="center"/>
    </xf>
    <xf numFmtId="0" fontId="0" fillId="0" borderId="20" xfId="0" applyBorder="1" applyAlignment="1">
      <alignment horizontal="left" vertical="center"/>
    </xf>
    <xf numFmtId="0" fontId="0" fillId="0" borderId="28" xfId="0" applyBorder="1" applyAlignment="1">
      <alignment horizontal="center"/>
    </xf>
    <xf numFmtId="164" fontId="5" fillId="0" borderId="29" xfId="0" applyNumberFormat="1" applyFont="1" applyBorder="1"/>
    <xf numFmtId="0" fontId="0" fillId="0" borderId="29" xfId="0" applyBorder="1"/>
    <xf numFmtId="0" fontId="11" fillId="4" borderId="17" xfId="1" applyFill="1" applyBorder="1" applyAlignment="1">
      <alignment horizontal="center" vertical="center" wrapText="1"/>
    </xf>
    <xf numFmtId="0" fontId="0" fillId="0" borderId="12" xfId="0" applyBorder="1" applyAlignment="1">
      <alignment horizontal="center"/>
    </xf>
    <xf numFmtId="0" fontId="0" fillId="0" borderId="14" xfId="0" applyBorder="1" applyAlignment="1">
      <alignment horizontal="center"/>
    </xf>
    <xf numFmtId="0" fontId="13" fillId="0" borderId="0" xfId="0" applyFont="1"/>
    <xf numFmtId="0" fontId="0" fillId="0" borderId="0" xfId="0"/>
    <xf numFmtId="0" fontId="15" fillId="4" borderId="17" xfId="0" applyFont="1" applyFill="1" applyBorder="1" applyAlignment="1">
      <alignment horizontal="center" vertical="center" wrapText="1"/>
    </xf>
    <xf numFmtId="44" fontId="18" fillId="0" borderId="9" xfId="0" applyNumberFormat="1" applyFont="1" applyBorder="1" applyAlignment="1">
      <alignment horizontal="center"/>
    </xf>
    <xf numFmtId="0" fontId="14" fillId="0" borderId="11" xfId="0" applyFont="1" applyBorder="1" applyAlignment="1">
      <alignment horizontal="center" wrapText="1"/>
    </xf>
    <xf numFmtId="0" fontId="4" fillId="4" borderId="17"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21" fillId="4" borderId="17" xfId="1" applyFont="1" applyFill="1" applyBorder="1" applyAlignment="1">
      <alignment horizontal="center" vertical="center" wrapText="1"/>
    </xf>
    <xf numFmtId="0" fontId="4" fillId="0" borderId="10" xfId="0" applyFont="1" applyBorder="1" applyAlignment="1">
      <alignment horizontal="center" vertical="center" wrapText="1"/>
    </xf>
    <xf numFmtId="0" fontId="14" fillId="10" borderId="11" xfId="0" applyFont="1" applyFill="1" applyBorder="1" applyAlignment="1">
      <alignment horizontal="center"/>
    </xf>
    <xf numFmtId="0" fontId="14" fillId="10" borderId="31" xfId="0" applyFont="1" applyFill="1" applyBorder="1" applyAlignment="1">
      <alignment horizontal="center"/>
    </xf>
    <xf numFmtId="0" fontId="17" fillId="10" borderId="11" xfId="0" applyFont="1" applyFill="1" applyBorder="1" applyAlignment="1">
      <alignment horizontal="center"/>
    </xf>
    <xf numFmtId="44" fontId="18" fillId="10" borderId="9" xfId="0" applyNumberFormat="1" applyFont="1" applyFill="1" applyBorder="1" applyAlignment="1">
      <alignment horizontal="center"/>
    </xf>
    <xf numFmtId="0" fontId="14" fillId="10" borderId="11" xfId="0" applyFont="1" applyFill="1" applyBorder="1" applyAlignment="1">
      <alignment horizontal="center" wrapText="1"/>
    </xf>
    <xf numFmtId="44" fontId="4" fillId="10" borderId="9" xfId="0" applyNumberFormat="1" applyFont="1" applyFill="1" applyBorder="1" applyAlignment="1">
      <alignment vertical="center"/>
    </xf>
    <xf numFmtId="0" fontId="4" fillId="0" borderId="9" xfId="0" applyFont="1" applyBorder="1" applyAlignment="1">
      <alignment vertical="center" wrapText="1"/>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1" fillId="6" borderId="20" xfId="0" applyFont="1" applyFill="1" applyBorder="1" applyAlignment="1">
      <alignment horizontal="left" vertical="center"/>
    </xf>
    <xf numFmtId="44" fontId="1" fillId="6" borderId="20" xfId="0" applyNumberFormat="1" applyFont="1" applyFill="1" applyBorder="1" applyAlignment="1">
      <alignment horizontal="left" vertical="center"/>
    </xf>
    <xf numFmtId="0" fontId="1" fillId="6" borderId="0" xfId="0" applyFont="1" applyFill="1" applyAlignment="1">
      <alignment horizontal="left" vertical="center"/>
    </xf>
    <xf numFmtId="0" fontId="1" fillId="0" borderId="20" xfId="0" applyFont="1" applyBorder="1" applyAlignment="1">
      <alignment horizontal="left" vertical="center"/>
    </xf>
    <xf numFmtId="44" fontId="1" fillId="0" borderId="20" xfId="0" applyNumberFormat="1" applyFont="1" applyBorder="1" applyAlignment="1">
      <alignment horizontal="left" vertical="center"/>
    </xf>
    <xf numFmtId="0" fontId="1" fillId="0" borderId="0" xfId="0" applyFont="1" applyAlignment="1">
      <alignment horizontal="left" vertical="center"/>
    </xf>
    <xf numFmtId="0" fontId="1" fillId="6" borderId="20" xfId="0" applyFont="1" applyFill="1" applyBorder="1" applyAlignment="1">
      <alignment vertical="center"/>
    </xf>
    <xf numFmtId="0" fontId="1" fillId="0" borderId="20" xfId="0" applyFont="1" applyBorder="1" applyAlignment="1">
      <alignment vertical="center"/>
    </xf>
    <xf numFmtId="0" fontId="1" fillId="0" borderId="0" xfId="0" applyFont="1" applyAlignment="1">
      <alignment vertical="center"/>
    </xf>
    <xf numFmtId="44" fontId="1" fillId="0" borderId="0" xfId="0" applyNumberFormat="1" applyFont="1" applyAlignment="1">
      <alignment horizontal="left" vertical="center"/>
    </xf>
    <xf numFmtId="0" fontId="1" fillId="0" borderId="18" xfId="0" applyFont="1" applyBorder="1" applyAlignment="1">
      <alignment horizontal="left" vertical="center" wrapText="1"/>
    </xf>
    <xf numFmtId="0" fontId="1" fillId="0" borderId="0" xfId="0" applyFont="1"/>
    <xf numFmtId="0" fontId="7" fillId="0" borderId="12" xfId="0" applyFont="1" applyBorder="1" applyAlignment="1">
      <alignment horizontal="right" vertical="center" wrapText="1"/>
    </xf>
    <xf numFmtId="0" fontId="7" fillId="0" borderId="14" xfId="0" applyFont="1" applyBorder="1" applyAlignment="1">
      <alignment horizontal="right" vertical="center" wrapText="1"/>
    </xf>
    <xf numFmtId="165" fontId="1" fillId="0" borderId="12" xfId="0" applyNumberFormat="1" applyFont="1" applyBorder="1" applyAlignment="1">
      <alignment horizontal="center" vertical="center" wrapText="1"/>
    </xf>
    <xf numFmtId="165" fontId="1" fillId="0" borderId="14" xfId="0" applyNumberFormat="1" applyFont="1" applyBorder="1" applyAlignment="1">
      <alignment horizontal="center" vertical="center" wrapText="1"/>
    </xf>
    <xf numFmtId="10" fontId="7" fillId="0" borderId="12" xfId="0" applyNumberFormat="1" applyFont="1" applyBorder="1" applyAlignment="1">
      <alignment horizontal="center" vertical="center" wrapText="1"/>
    </xf>
    <xf numFmtId="10" fontId="7" fillId="0" borderId="14" xfId="0" applyNumberFormat="1" applyFont="1" applyBorder="1" applyAlignment="1">
      <alignment horizontal="center" vertical="center" wrapText="1"/>
    </xf>
    <xf numFmtId="0" fontId="7" fillId="9" borderId="27" xfId="0" applyFont="1" applyFill="1" applyBorder="1" applyAlignment="1">
      <alignment horizontal="center" wrapText="1"/>
    </xf>
    <xf numFmtId="0" fontId="7" fillId="9" borderId="28" xfId="0" applyFont="1" applyFill="1" applyBorder="1" applyAlignment="1">
      <alignment horizontal="center" wrapText="1"/>
    </xf>
    <xf numFmtId="0" fontId="7" fillId="9" borderId="0" xfId="0" applyFont="1" applyFill="1" applyAlignment="1">
      <alignment horizontal="center" wrapText="1"/>
    </xf>
    <xf numFmtId="0" fontId="1" fillId="0" borderId="26" xfId="0" applyFont="1" applyBorder="1" applyAlignment="1">
      <alignment vertical="center" wrapText="1"/>
    </xf>
    <xf numFmtId="0" fontId="1" fillId="0" borderId="30" xfId="0" applyFont="1" applyBorder="1" applyAlignment="1">
      <alignment vertical="center" wrapText="1"/>
    </xf>
    <xf numFmtId="10" fontId="1" fillId="0" borderId="26" xfId="0" applyNumberFormat="1" applyFont="1" applyBorder="1" applyAlignment="1">
      <alignment horizontal="center" vertical="center" wrapText="1"/>
    </xf>
    <xf numFmtId="10" fontId="1" fillId="0" borderId="30" xfId="0" applyNumberFormat="1" applyFont="1" applyBorder="1" applyAlignment="1">
      <alignment horizontal="center" vertical="center" wrapText="1"/>
    </xf>
    <xf numFmtId="0" fontId="1" fillId="0" borderId="26" xfId="0" applyFont="1" applyBorder="1" applyAlignment="1">
      <alignment wrapText="1"/>
    </xf>
    <xf numFmtId="0" fontId="1" fillId="0" borderId="30" xfId="0" applyFont="1" applyBorder="1" applyAlignment="1">
      <alignment wrapText="1"/>
    </xf>
    <xf numFmtId="10" fontId="1" fillId="0" borderId="12" xfId="0" applyNumberFormat="1" applyFont="1" applyBorder="1" applyAlignment="1">
      <alignment horizontal="center" vertical="center" wrapText="1"/>
    </xf>
    <xf numFmtId="10" fontId="1" fillId="0" borderId="14" xfId="0" applyNumberFormat="1" applyFont="1" applyBorder="1" applyAlignment="1">
      <alignment horizontal="center" vertical="center" wrapText="1"/>
    </xf>
    <xf numFmtId="165" fontId="17" fillId="10" borderId="27" xfId="0" applyNumberFormat="1" applyFont="1" applyFill="1" applyBorder="1" applyAlignment="1">
      <alignment horizontal="center" vertical="center" wrapText="1"/>
    </xf>
    <xf numFmtId="165" fontId="17" fillId="10" borderId="28" xfId="0" applyNumberFormat="1" applyFont="1" applyFill="1" applyBorder="1" applyAlignment="1">
      <alignment horizontal="center" vertical="center" wrapText="1"/>
    </xf>
    <xf numFmtId="165" fontId="17" fillId="10" borderId="12" xfId="0" applyNumberFormat="1" applyFont="1" applyFill="1" applyBorder="1" applyAlignment="1">
      <alignment horizontal="center" vertical="center" wrapText="1"/>
    </xf>
    <xf numFmtId="165" fontId="17" fillId="10" borderId="14" xfId="0" applyNumberFormat="1" applyFont="1" applyFill="1" applyBorder="1" applyAlignment="1">
      <alignment horizontal="center" vertical="center" wrapText="1"/>
    </xf>
    <xf numFmtId="0" fontId="1" fillId="0" borderId="12" xfId="0" applyFont="1" applyBorder="1" applyAlignment="1">
      <alignment vertical="center" wrapText="1"/>
    </xf>
    <xf numFmtId="0" fontId="1" fillId="0" borderId="14" xfId="0" applyFont="1" applyBorder="1" applyAlignment="1">
      <alignment vertical="center" wrapText="1"/>
    </xf>
    <xf numFmtId="10" fontId="1" fillId="0" borderId="0" xfId="0" applyNumberFormat="1" applyFont="1" applyAlignment="1">
      <alignment horizontal="center" vertical="center" wrapText="1"/>
    </xf>
    <xf numFmtId="10" fontId="1" fillId="0" borderId="28" xfId="0" applyNumberFormat="1" applyFont="1" applyBorder="1" applyAlignment="1">
      <alignment horizontal="center" vertical="center" wrapText="1"/>
    </xf>
    <xf numFmtId="165" fontId="17" fillId="10" borderId="26" xfId="0" applyNumberFormat="1" applyFont="1" applyFill="1" applyBorder="1" applyAlignment="1">
      <alignment horizontal="center" vertical="center" wrapText="1"/>
    </xf>
    <xf numFmtId="165" fontId="17" fillId="10" borderId="30"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0" xfId="0" applyFont="1" applyAlignment="1"/>
    <xf numFmtId="0" fontId="0" fillId="0" borderId="0" xfId="0" applyAlignment="1"/>
    <xf numFmtId="0" fontId="3" fillId="0" borderId="5" xfId="0" applyFont="1" applyBorder="1" applyAlignment="1"/>
    <xf numFmtId="0" fontId="3" fillId="0" borderId="6" xfId="0" applyFont="1" applyBorder="1" applyAlignment="1"/>
    <xf numFmtId="0" fontId="3" fillId="0" borderId="7" xfId="0" applyFont="1" applyBorder="1" applyAlignment="1"/>
    <xf numFmtId="0" fontId="3" fillId="0" borderId="8" xfId="0" applyFont="1" applyBorder="1" applyAlignment="1"/>
    <xf numFmtId="0" fontId="20" fillId="0" borderId="1" xfId="0" applyFont="1" applyBorder="1" applyAlignment="1">
      <alignment horizontal="left" vertical="center" wrapText="1"/>
    </xf>
    <xf numFmtId="0" fontId="4" fillId="0" borderId="2" xfId="0" applyFont="1" applyBorder="1" applyAlignment="1">
      <alignment horizontal="left" vertical="center" wrapText="1"/>
    </xf>
    <xf numFmtId="0" fontId="5" fillId="7" borderId="34" xfId="0" applyFont="1" applyFill="1" applyBorder="1" applyAlignment="1">
      <alignment horizontal="center"/>
    </xf>
    <xf numFmtId="0" fontId="5" fillId="7" borderId="24" xfId="0" applyFont="1" applyFill="1" applyBorder="1" applyAlignment="1">
      <alignment horizontal="center"/>
    </xf>
    <xf numFmtId="0" fontId="5" fillId="7" borderId="25" xfId="0" applyFont="1" applyFill="1" applyBorder="1" applyAlignment="1">
      <alignment horizontal="center"/>
    </xf>
    <xf numFmtId="10" fontId="1" fillId="0" borderId="29" xfId="0" applyNumberFormat="1" applyFont="1" applyBorder="1" applyAlignment="1">
      <alignment horizontal="center" vertical="center" wrapText="1"/>
    </xf>
    <xf numFmtId="0" fontId="7" fillId="8" borderId="11" xfId="0" applyFont="1" applyFill="1" applyBorder="1" applyAlignment="1">
      <alignment horizontal="center" wrapText="1"/>
    </xf>
  </cellXfs>
  <cellStyles count="2">
    <cellStyle name="Hyperlink" xfId="1" builtinId="8"/>
    <cellStyle name="Normal" xfId="0" builtinId="0"/>
  </cellStyles>
  <dxfs count="8">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0"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alignment horizontal="left" vertical="center" textRotation="0" wrapText="0"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1"/>
        <color theme="1"/>
        <name val="Calibri"/>
        <family val="2"/>
        <scheme val="minor"/>
      </font>
      <alignment vertical="center"/>
      <border diagonalUp="0" diagonalDown="0">
        <left/>
        <right/>
        <top style="thin">
          <color theme="4" tint="0.39997558519241921"/>
        </top>
        <bottom/>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alignment vertical="cent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802216</xdr:colOff>
      <xdr:row>2</xdr:row>
      <xdr:rowOff>60324</xdr:rowOff>
    </xdr:from>
    <xdr:ext cx="2423583" cy="8382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7812616" y="449791"/>
          <a:ext cx="2423583" cy="838200"/>
        </a:xfrm>
        <a:prstGeom prst="rect">
          <a:avLst/>
        </a:prstGeom>
        <a:solidFill>
          <a:schemeClr val="lt1"/>
        </a:solidFill>
        <a:ln>
          <a:noFill/>
        </a:ln>
      </xdr:spPr>
      <xdr:txBody>
        <a:bodyPr spcFirstLastPara="1" wrap="square" lIns="91425" tIns="45700" rIns="91425" bIns="45700" anchor="t" anchorCtr="0">
          <a:noAutofit/>
        </a:bodyPr>
        <a:lstStyle/>
        <a:p>
          <a:pPr marL="0" lvl="0" indent="0" algn="r" rtl="0">
            <a:spcBef>
              <a:spcPts val="0"/>
            </a:spcBef>
            <a:spcAft>
              <a:spcPts val="0"/>
            </a:spcAft>
            <a:buNone/>
          </a:pPr>
          <a:r>
            <a:rPr lang="en-US" sz="1200" b="1">
              <a:solidFill>
                <a:schemeClr val="dk1"/>
              </a:solidFill>
              <a:latin typeface="Times New Roman"/>
              <a:ea typeface="Times New Roman"/>
              <a:cs typeface="Times New Roman"/>
              <a:sym typeface="Times New Roman"/>
            </a:rPr>
            <a:t>Wes Moore, Governor</a:t>
          </a:r>
          <a:br>
            <a:rPr lang="en-US" sz="1200" b="1">
              <a:solidFill>
                <a:schemeClr val="dk1"/>
              </a:solidFill>
              <a:latin typeface="Times New Roman"/>
              <a:ea typeface="Times New Roman"/>
              <a:cs typeface="Times New Roman"/>
              <a:sym typeface="Times New Roman"/>
            </a:rPr>
          </a:br>
          <a:r>
            <a:rPr lang="en-US" sz="1200" b="1">
              <a:solidFill>
                <a:schemeClr val="dk1"/>
              </a:solidFill>
              <a:latin typeface="Times New Roman"/>
              <a:ea typeface="Times New Roman"/>
              <a:cs typeface="Times New Roman"/>
              <a:sym typeface="Times New Roman"/>
            </a:rPr>
            <a:t>Aruna Miller, Lt. Governor</a:t>
          </a:r>
          <a:br>
            <a:rPr lang="en-US" sz="1200" b="1">
              <a:solidFill>
                <a:schemeClr val="dk1"/>
              </a:solidFill>
              <a:latin typeface="Times New Roman"/>
              <a:ea typeface="Times New Roman"/>
              <a:cs typeface="Times New Roman"/>
              <a:sym typeface="Times New Roman"/>
            </a:rPr>
          </a:br>
          <a:r>
            <a:rPr lang="en-US" sz="1200" b="1">
              <a:solidFill>
                <a:schemeClr val="dk1"/>
              </a:solidFill>
              <a:latin typeface="Times New Roman"/>
              <a:ea typeface="Times New Roman"/>
              <a:cs typeface="Times New Roman"/>
              <a:sym typeface="Times New Roman"/>
            </a:rPr>
            <a:t>Kelly Speakes-Backman, Director</a:t>
          </a:r>
          <a:endParaRPr sz="1200" b="1">
            <a:latin typeface="Times New Roman"/>
            <a:ea typeface="Times New Roman"/>
            <a:cs typeface="Times New Roman"/>
            <a:sym typeface="Times New Roman"/>
          </a:endParaRPr>
        </a:p>
      </xdr:txBody>
    </xdr:sp>
    <xdr:clientData fLocksWithSheet="0"/>
  </xdr:oneCellAnchor>
  <xdr:oneCellAnchor>
    <xdr:from>
      <xdr:col>1</xdr:col>
      <xdr:colOff>123825</xdr:colOff>
      <xdr:row>1</xdr:row>
      <xdr:rowOff>161925</xdr:rowOff>
    </xdr:from>
    <xdr:ext cx="2043642" cy="6000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77825" y="356658"/>
          <a:ext cx="2043642" cy="600075"/>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059719-172B-446B-91E7-5844B7716D1F}" name="Data_Source" displayName="Data_Source" ref="A1:E41" totalsRowShown="0" headerRowDxfId="7" dataDxfId="6" tableBorderDxfId="5">
  <autoFilter ref="A1:E41" xr:uid="{7E059719-172B-446B-91E7-5844B7716D1F}"/>
  <tableColumns count="5">
    <tableColumn id="1" xr3:uid="{5FA1C382-838F-411A-A736-43DE3F93A7F5}" name="Project Type" dataDxfId="4"/>
    <tableColumn id="2" xr3:uid="{427B113D-8B44-4526-B25C-B1F7D6760F0B}" name="Ownership Structure" dataDxfId="3"/>
    <tableColumn id="3" xr3:uid="{789ED971-9D7C-45D9-93E5-0AF3AF527824}" name="Power Level per Charging Port" dataDxfId="2"/>
    <tableColumn id="4" xr3:uid="{8733C33B-5A43-454E-972E-15C9D37EDC2E}" name="Incentive per Charging Port" dataDxfId="1"/>
    <tableColumn id="6" xr3:uid="{212F9B2C-7EA8-4536-A0FE-24D803E6D285}" name="Minimum # Ports per Applicant"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ri.com/vpl" TargetMode="External"/><Relationship Id="rId1" Type="http://schemas.openxmlformats.org/officeDocument/2006/relationships/hyperlink" Target="https://experience.arcgis.com/experience/e4148f01acf743bf8ac1d2aa2dc0947f/page/MarylandEJ3_0"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1022"/>
  <sheetViews>
    <sheetView showGridLines="0" tabSelected="1" topLeftCell="E21" zoomScale="76" zoomScaleNormal="76" workbookViewId="0">
      <selection activeCell="P52" sqref="P52"/>
    </sheetView>
  </sheetViews>
  <sheetFormatPr defaultColWidth="14.42578125" defaultRowHeight="15" customHeight="1"/>
  <cols>
    <col min="1" max="1" width="3.7109375" customWidth="1"/>
    <col min="2" max="2" width="13.42578125" style="22" customWidth="1"/>
    <col min="3" max="3" width="23.42578125" style="22" customWidth="1"/>
    <col min="4" max="4" width="25.7109375" customWidth="1"/>
    <col min="5" max="5" width="26.7109375" customWidth="1"/>
    <col min="6" max="6" width="25.140625" customWidth="1"/>
    <col min="7" max="7" width="21.42578125" customWidth="1"/>
    <col min="8" max="8" width="19.42578125" customWidth="1"/>
    <col min="9" max="9" width="26" customWidth="1"/>
    <col min="10" max="10" width="28.85546875" customWidth="1"/>
    <col min="11" max="11" width="26.42578125" customWidth="1"/>
    <col min="12" max="14" width="28.140625" customWidth="1"/>
    <col min="15" max="15" width="29" customWidth="1"/>
    <col min="16" max="16" width="51" customWidth="1"/>
    <col min="17" max="17" width="34.28515625" customWidth="1"/>
    <col min="18" max="18" width="36.28515625" hidden="1" customWidth="1"/>
    <col min="19" max="19" width="38.7109375" hidden="1" customWidth="1"/>
    <col min="20" max="20" width="41.42578125" customWidth="1"/>
    <col min="21" max="21" width="48.140625" customWidth="1"/>
  </cols>
  <sheetData>
    <row r="2" spans="2:11" ht="15" customHeight="1">
      <c r="B2" s="106" t="s">
        <v>0</v>
      </c>
      <c r="C2" s="107"/>
      <c r="D2" s="107"/>
      <c r="E2" s="108"/>
      <c r="F2" s="108"/>
      <c r="G2" s="108"/>
      <c r="H2" s="108"/>
      <c r="I2" s="108"/>
      <c r="J2" s="108"/>
      <c r="K2" s="109"/>
    </row>
    <row r="3" spans="2:11" ht="14.45">
      <c r="B3" s="110"/>
      <c r="C3" s="111"/>
      <c r="D3" s="111"/>
      <c r="E3" s="112"/>
      <c r="F3" s="112"/>
      <c r="G3" s="112"/>
      <c r="H3" s="112"/>
      <c r="I3" s="112"/>
      <c r="J3" s="112"/>
      <c r="K3" s="113"/>
    </row>
    <row r="4" spans="2:11" ht="14.45">
      <c r="B4" s="110"/>
      <c r="C4" s="111"/>
      <c r="D4" s="111"/>
      <c r="E4" s="112"/>
      <c r="F4" s="112"/>
      <c r="G4" s="112"/>
      <c r="H4" s="112"/>
      <c r="I4" s="112"/>
      <c r="J4" s="112"/>
      <c r="K4" s="113"/>
    </row>
    <row r="5" spans="2:11" ht="14.45">
      <c r="B5" s="110"/>
      <c r="C5" s="111"/>
      <c r="D5" s="111"/>
      <c r="E5" s="112"/>
      <c r="F5" s="112"/>
      <c r="G5" s="112"/>
      <c r="H5" s="112"/>
      <c r="I5" s="112"/>
      <c r="J5" s="112"/>
      <c r="K5" s="113"/>
    </row>
    <row r="6" spans="2:11" ht="14.45">
      <c r="B6" s="110"/>
      <c r="C6" s="111"/>
      <c r="D6" s="111"/>
      <c r="E6" s="112"/>
      <c r="F6" s="112"/>
      <c r="G6" s="112"/>
      <c r="H6" s="112"/>
      <c r="I6" s="112"/>
      <c r="J6" s="112"/>
      <c r="K6" s="113"/>
    </row>
    <row r="7" spans="2:11" ht="14.45">
      <c r="B7" s="110"/>
      <c r="C7" s="111"/>
      <c r="D7" s="111"/>
      <c r="E7" s="112"/>
      <c r="F7" s="112"/>
      <c r="G7" s="112"/>
      <c r="H7" s="112"/>
      <c r="I7" s="112"/>
      <c r="J7" s="112"/>
      <c r="K7" s="113"/>
    </row>
    <row r="8" spans="2:11" ht="14.45">
      <c r="B8" s="114"/>
      <c r="C8" s="115"/>
      <c r="D8" s="115"/>
      <c r="E8" s="115"/>
      <c r="F8" s="115"/>
      <c r="G8" s="115"/>
      <c r="H8" s="115"/>
      <c r="I8" s="115"/>
      <c r="J8" s="115"/>
      <c r="K8" s="116"/>
    </row>
    <row r="10" spans="2:11">
      <c r="B10" s="117" t="s">
        <v>1</v>
      </c>
      <c r="C10" s="118"/>
      <c r="D10" s="118"/>
      <c r="E10" s="108"/>
      <c r="F10" s="108"/>
      <c r="G10" s="108"/>
      <c r="H10" s="108"/>
      <c r="I10" s="108"/>
      <c r="J10" s="108"/>
      <c r="K10" s="109"/>
    </row>
    <row r="11" spans="2:11" ht="14.45">
      <c r="B11" s="110"/>
      <c r="C11" s="111"/>
      <c r="D11" s="111"/>
      <c r="E11" s="112"/>
      <c r="F11" s="112"/>
      <c r="G11" s="112"/>
      <c r="H11" s="112"/>
      <c r="I11" s="112"/>
      <c r="J11" s="112"/>
      <c r="K11" s="113"/>
    </row>
    <row r="12" spans="2:11" ht="14.45">
      <c r="B12" s="110"/>
      <c r="C12" s="111"/>
      <c r="D12" s="111"/>
      <c r="E12" s="112"/>
      <c r="F12" s="112"/>
      <c r="G12" s="112"/>
      <c r="H12" s="112"/>
      <c r="I12" s="112"/>
      <c r="J12" s="112"/>
      <c r="K12" s="113"/>
    </row>
    <row r="13" spans="2:11" ht="14.45">
      <c r="B13" s="110"/>
      <c r="C13" s="111"/>
      <c r="D13" s="111"/>
      <c r="E13" s="112"/>
      <c r="F13" s="112"/>
      <c r="G13" s="112"/>
      <c r="H13" s="112"/>
      <c r="I13" s="112"/>
      <c r="J13" s="112"/>
      <c r="K13" s="113"/>
    </row>
    <row r="14" spans="2:11" ht="36" customHeight="1">
      <c r="B14" s="114"/>
      <c r="C14" s="115"/>
      <c r="D14" s="115"/>
      <c r="E14" s="115"/>
      <c r="F14" s="115"/>
      <c r="G14" s="115"/>
      <c r="H14" s="115"/>
      <c r="I14" s="115"/>
      <c r="J14" s="115"/>
      <c r="K14" s="116"/>
    </row>
    <row r="15" spans="2:11" ht="15.75" customHeight="1">
      <c r="D15" s="48"/>
      <c r="E15" s="48"/>
      <c r="F15" s="48"/>
      <c r="G15" s="48"/>
      <c r="H15" s="48"/>
      <c r="I15" s="48"/>
      <c r="J15" s="48"/>
      <c r="K15" s="48"/>
    </row>
    <row r="16" spans="2:11" ht="15.75" customHeight="1">
      <c r="D16" s="48"/>
      <c r="E16" s="48"/>
      <c r="F16" s="48"/>
      <c r="G16" s="48"/>
      <c r="H16" s="48"/>
      <c r="I16" s="48"/>
      <c r="J16" s="48"/>
      <c r="K16" s="48"/>
    </row>
    <row r="17" spans="3:11" ht="14.45">
      <c r="C17" s="25"/>
      <c r="D17" s="24" t="s">
        <v>2</v>
      </c>
      <c r="E17" s="5"/>
      <c r="F17" s="48"/>
      <c r="G17" s="48"/>
      <c r="H17" s="48"/>
      <c r="I17" s="48"/>
      <c r="J17" s="48"/>
      <c r="K17" s="48"/>
    </row>
    <row r="18" spans="3:11" ht="14.45">
      <c r="C18" s="8" t="s">
        <v>3</v>
      </c>
      <c r="D18" s="8" t="s">
        <v>4</v>
      </c>
      <c r="E18" s="26" t="s">
        <v>5</v>
      </c>
      <c r="F18" s="48"/>
      <c r="G18" s="48"/>
      <c r="H18" s="48"/>
      <c r="I18" s="119" t="s">
        <v>6</v>
      </c>
      <c r="J18" s="120"/>
      <c r="K18" s="121"/>
    </row>
    <row r="19" spans="3:11" ht="33.75" customHeight="1">
      <c r="C19" s="62" t="s">
        <v>7</v>
      </c>
      <c r="D19" s="61">
        <v>0</v>
      </c>
      <c r="E19" s="7">
        <f>IFERROR(D19/$D$22,0)</f>
        <v>0</v>
      </c>
      <c r="F19" s="48"/>
      <c r="G19" s="48"/>
      <c r="H19" s="48"/>
      <c r="I19" s="63" t="s">
        <v>8</v>
      </c>
      <c r="J19" s="64" t="s">
        <v>9</v>
      </c>
      <c r="K19" s="65" t="s">
        <v>10</v>
      </c>
    </row>
    <row r="20" spans="3:11" ht="33.75" customHeight="1">
      <c r="C20" s="62" t="s">
        <v>11</v>
      </c>
      <c r="D20" s="61">
        <v>0</v>
      </c>
      <c r="E20" s="7">
        <f>IFERROR(D20/$D$22,0)</f>
        <v>0</v>
      </c>
      <c r="F20" s="48"/>
      <c r="G20" s="48"/>
      <c r="H20" s="48"/>
      <c r="I20" s="55">
        <f>SUM(S43:S62)</f>
        <v>1</v>
      </c>
      <c r="J20" s="66" t="s">
        <v>12</v>
      </c>
      <c r="K20" s="20">
        <f>MIN(SUM(O43:O62), _xlfn.XLOOKUP('Budget &amp; Incentive Breakdown'!J20, 'Incentive Amount Formula'!$A$51:$A$56, 'Incentive Amount Formula'!$B$51:$B$56))</f>
        <v>8500</v>
      </c>
    </row>
    <row r="21" spans="3:11" ht="33.75" customHeight="1">
      <c r="C21" s="62" t="s">
        <v>11</v>
      </c>
      <c r="D21" s="61">
        <v>0</v>
      </c>
      <c r="E21" s="7">
        <f>IFERROR(D21/$D$22,0)</f>
        <v>0</v>
      </c>
      <c r="F21" s="48"/>
      <c r="G21" s="48"/>
      <c r="H21" s="48"/>
      <c r="I21" s="48"/>
      <c r="J21" s="48"/>
      <c r="K21" s="48"/>
    </row>
    <row r="22" spans="3:11" ht="15.75" customHeight="1">
      <c r="C22" s="3" t="s">
        <v>13</v>
      </c>
      <c r="D22" s="2">
        <f>SUM(D19:D21)</f>
        <v>0</v>
      </c>
      <c r="E22" s="6">
        <f>SUM(E19:E21)</f>
        <v>0</v>
      </c>
      <c r="F22" s="48"/>
      <c r="G22" s="48"/>
      <c r="H22" s="48"/>
      <c r="I22" s="11"/>
      <c r="J22" s="48"/>
      <c r="K22" s="48"/>
    </row>
    <row r="23" spans="3:11" ht="15.75" customHeight="1">
      <c r="C23" s="18"/>
      <c r="D23" s="19"/>
      <c r="E23" s="11"/>
      <c r="F23" s="48"/>
      <c r="G23" s="48"/>
      <c r="H23" s="48"/>
      <c r="I23" s="11"/>
      <c r="J23" s="48"/>
      <c r="K23" s="48"/>
    </row>
    <row r="24" spans="3:11" ht="15.75" customHeight="1">
      <c r="C24" s="123" t="s">
        <v>14</v>
      </c>
      <c r="D24" s="123"/>
      <c r="E24" s="123"/>
      <c r="F24" s="123"/>
      <c r="G24" s="123"/>
      <c r="H24" s="123"/>
      <c r="I24" s="48"/>
      <c r="J24" s="48"/>
      <c r="K24" s="48"/>
    </row>
    <row r="25" spans="3:11" ht="15.75" customHeight="1">
      <c r="C25" s="85" t="s">
        <v>15</v>
      </c>
      <c r="D25" s="86"/>
      <c r="E25" s="85" t="s">
        <v>16</v>
      </c>
      <c r="F25" s="86"/>
      <c r="G25" s="87" t="s">
        <v>17</v>
      </c>
      <c r="H25" s="86"/>
      <c r="I25" s="48"/>
      <c r="J25" s="48"/>
      <c r="K25" s="48"/>
    </row>
    <row r="26" spans="3:11" ht="15.75" customHeight="1">
      <c r="C26" s="92" t="s">
        <v>18</v>
      </c>
      <c r="D26" s="93"/>
      <c r="E26" s="98">
        <v>10000</v>
      </c>
      <c r="F26" s="99"/>
      <c r="G26" s="122">
        <f t="shared" ref="G26:G37" si="0">IFERROR(E26/$E$38,0)</f>
        <v>0.23529411764705882</v>
      </c>
      <c r="H26" s="91"/>
      <c r="I26" s="48"/>
      <c r="J26" s="48"/>
      <c r="K26" s="48"/>
    </row>
    <row r="27" spans="3:11" ht="15.75" customHeight="1">
      <c r="C27" s="92" t="s">
        <v>19</v>
      </c>
      <c r="D27" s="93"/>
      <c r="E27" s="104"/>
      <c r="F27" s="105"/>
      <c r="G27" s="90">
        <f t="shared" si="0"/>
        <v>0</v>
      </c>
      <c r="H27" s="91"/>
      <c r="I27" s="48"/>
      <c r="J27" s="48"/>
      <c r="K27" s="48"/>
    </row>
    <row r="28" spans="3:11" ht="21.6" customHeight="1">
      <c r="C28" s="100" t="s">
        <v>20</v>
      </c>
      <c r="D28" s="101"/>
      <c r="E28" s="104"/>
      <c r="F28" s="105"/>
      <c r="G28" s="90">
        <f t="shared" si="0"/>
        <v>0</v>
      </c>
      <c r="H28" s="91"/>
      <c r="I28" s="48"/>
      <c r="J28" s="48"/>
      <c r="K28" s="48"/>
    </row>
    <row r="29" spans="3:11" ht="20.45" customHeight="1">
      <c r="C29" s="92" t="s">
        <v>21</v>
      </c>
      <c r="D29" s="93"/>
      <c r="E29" s="98"/>
      <c r="F29" s="99"/>
      <c r="G29" s="94">
        <f t="shared" si="0"/>
        <v>0</v>
      </c>
      <c r="H29" s="95"/>
      <c r="I29" s="48"/>
      <c r="J29" s="48"/>
      <c r="K29" s="48"/>
    </row>
    <row r="30" spans="3:11" ht="15.75" customHeight="1">
      <c r="C30" s="100" t="s">
        <v>22</v>
      </c>
      <c r="D30" s="101"/>
      <c r="E30" s="98">
        <v>10500</v>
      </c>
      <c r="F30" s="99"/>
      <c r="G30" s="102">
        <f t="shared" si="0"/>
        <v>0.24705882352941178</v>
      </c>
      <c r="H30" s="103"/>
      <c r="I30" s="48"/>
      <c r="J30" s="48"/>
      <c r="K30" s="48"/>
    </row>
    <row r="31" spans="3:11" ht="30" customHeight="1">
      <c r="C31" s="88" t="s">
        <v>23</v>
      </c>
      <c r="D31" s="89"/>
      <c r="E31" s="98"/>
      <c r="F31" s="99"/>
      <c r="G31" s="90">
        <f t="shared" si="0"/>
        <v>0</v>
      </c>
      <c r="H31" s="91"/>
      <c r="I31" s="48"/>
      <c r="J31" s="48"/>
      <c r="K31" s="48"/>
    </row>
    <row r="32" spans="3:11" ht="19.149999999999999" customHeight="1">
      <c r="C32" s="88" t="s">
        <v>24</v>
      </c>
      <c r="D32" s="89"/>
      <c r="E32" s="98">
        <v>15000</v>
      </c>
      <c r="F32" s="99"/>
      <c r="G32" s="90">
        <f t="shared" si="0"/>
        <v>0.35294117647058826</v>
      </c>
      <c r="H32" s="91"/>
      <c r="I32" s="48"/>
      <c r="J32" s="48"/>
      <c r="K32" s="48"/>
    </row>
    <row r="33" spans="1:21" ht="19.149999999999999" customHeight="1">
      <c r="A33" s="48"/>
      <c r="B33" s="41"/>
      <c r="C33" s="92" t="s">
        <v>25</v>
      </c>
      <c r="D33" s="93"/>
      <c r="E33" s="98">
        <v>2000</v>
      </c>
      <c r="F33" s="99"/>
      <c r="G33" s="90">
        <f t="shared" si="0"/>
        <v>4.7058823529411764E-2</v>
      </c>
      <c r="H33" s="91"/>
      <c r="I33" s="48"/>
      <c r="J33" s="48"/>
      <c r="K33" s="48"/>
      <c r="L33" s="48"/>
      <c r="M33" s="48"/>
      <c r="N33" s="48"/>
      <c r="O33" s="48"/>
      <c r="P33" s="48"/>
      <c r="Q33" s="48"/>
      <c r="R33" s="48"/>
      <c r="S33" s="48"/>
      <c r="T33" s="48"/>
      <c r="U33" s="48"/>
    </row>
    <row r="34" spans="1:21" ht="39.6" customHeight="1">
      <c r="A34" s="48"/>
      <c r="C34" s="92" t="s">
        <v>26</v>
      </c>
      <c r="D34" s="93"/>
      <c r="E34" s="96">
        <v>5000</v>
      </c>
      <c r="F34" s="97"/>
      <c r="G34" s="90">
        <f t="shared" si="0"/>
        <v>0.11764705882352941</v>
      </c>
      <c r="H34" s="91"/>
      <c r="I34" s="48"/>
      <c r="J34" s="48"/>
      <c r="K34" s="48"/>
      <c r="L34" s="48"/>
      <c r="M34" s="48"/>
      <c r="N34" s="47"/>
      <c r="O34" s="48"/>
      <c r="P34" s="48"/>
      <c r="Q34" s="48"/>
      <c r="R34" s="48"/>
      <c r="S34" s="48"/>
      <c r="T34" s="48"/>
      <c r="U34" s="48"/>
    </row>
    <row r="35" spans="1:21" ht="15.75" customHeight="1">
      <c r="A35" s="48"/>
      <c r="B35" s="41"/>
      <c r="C35" s="88"/>
      <c r="D35" s="89"/>
      <c r="E35" s="81"/>
      <c r="F35" s="82"/>
      <c r="G35" s="90">
        <f t="shared" si="0"/>
        <v>0</v>
      </c>
      <c r="H35" s="91"/>
      <c r="I35" s="48"/>
      <c r="J35" s="48"/>
      <c r="K35" s="48"/>
      <c r="L35" s="48"/>
      <c r="M35" s="48"/>
      <c r="N35" s="48"/>
      <c r="O35" s="48"/>
      <c r="P35" s="48"/>
      <c r="Q35" s="48"/>
      <c r="R35" s="48"/>
      <c r="S35" s="48"/>
      <c r="T35" s="48"/>
      <c r="U35" s="48"/>
    </row>
    <row r="36" spans="1:21" ht="15.75" customHeight="1">
      <c r="A36" s="48"/>
      <c r="B36" s="41"/>
      <c r="C36" s="88"/>
      <c r="D36" s="89"/>
      <c r="E36" s="81"/>
      <c r="F36" s="82"/>
      <c r="G36" s="90">
        <f t="shared" si="0"/>
        <v>0</v>
      </c>
      <c r="H36" s="91"/>
      <c r="I36" s="48"/>
      <c r="J36" s="48"/>
      <c r="K36" s="48"/>
      <c r="L36" s="48"/>
      <c r="M36" s="48"/>
      <c r="N36" s="48"/>
      <c r="O36" s="48"/>
      <c r="P36" s="48"/>
      <c r="Q36" s="48"/>
      <c r="R36" s="48"/>
      <c r="S36" s="48"/>
      <c r="T36" s="48"/>
      <c r="U36" s="48"/>
    </row>
    <row r="37" spans="1:21" ht="15.75" customHeight="1">
      <c r="A37" s="48"/>
      <c r="C37" s="92"/>
      <c r="D37" s="93"/>
      <c r="E37" s="81"/>
      <c r="F37" s="82"/>
      <c r="G37" s="94">
        <f t="shared" si="0"/>
        <v>0</v>
      </c>
      <c r="H37" s="95"/>
      <c r="I37" s="48"/>
      <c r="J37" s="48"/>
      <c r="K37" s="48"/>
      <c r="L37" s="48"/>
      <c r="M37" s="48"/>
      <c r="N37" s="48"/>
      <c r="O37" s="48"/>
      <c r="P37" s="48"/>
      <c r="Q37" s="48"/>
      <c r="R37" s="48"/>
      <c r="S37" s="48"/>
      <c r="T37" s="48"/>
      <c r="U37" s="48"/>
    </row>
    <row r="38" spans="1:21" ht="15.75" customHeight="1">
      <c r="A38" s="48"/>
      <c r="C38" s="79" t="s">
        <v>13</v>
      </c>
      <c r="D38" s="80"/>
      <c r="E38" s="81">
        <f>SUM(E26:F37)</f>
        <v>42500</v>
      </c>
      <c r="F38" s="82"/>
      <c r="G38" s="83">
        <f>SUM(G26:H37)</f>
        <v>1</v>
      </c>
      <c r="H38" s="84"/>
      <c r="I38" s="48"/>
      <c r="J38" s="48"/>
      <c r="K38" s="48"/>
      <c r="L38" s="48"/>
      <c r="M38" s="48"/>
      <c r="N38" s="48"/>
      <c r="O38" s="48"/>
      <c r="P38" s="48"/>
      <c r="Q38" s="48"/>
      <c r="R38" s="48"/>
      <c r="S38" s="48"/>
      <c r="T38" s="48"/>
      <c r="U38" s="48"/>
    </row>
    <row r="39" spans="1:21" ht="15.75" customHeight="1">
      <c r="A39" s="48"/>
      <c r="C39" s="18"/>
      <c r="D39" s="19"/>
      <c r="E39" s="42"/>
      <c r="F39" s="43"/>
      <c r="G39" s="48"/>
      <c r="H39" s="48"/>
      <c r="I39" s="11"/>
      <c r="J39" s="48"/>
      <c r="K39" s="48"/>
      <c r="L39" s="48"/>
      <c r="M39" s="48"/>
      <c r="N39" s="48"/>
      <c r="O39" s="48"/>
      <c r="P39" s="48"/>
      <c r="Q39" s="48"/>
      <c r="R39" s="48"/>
      <c r="S39" s="48"/>
      <c r="T39" s="48"/>
      <c r="U39" s="48"/>
    </row>
    <row r="40" spans="1:21" ht="15.75" customHeight="1">
      <c r="A40" s="48"/>
      <c r="D40" s="18"/>
      <c r="E40" s="19"/>
      <c r="F40" s="19"/>
      <c r="G40" s="19"/>
      <c r="H40" s="19"/>
      <c r="I40" s="11"/>
      <c r="J40" s="48"/>
      <c r="K40" s="48"/>
      <c r="L40" s="48"/>
      <c r="M40" s="48"/>
      <c r="N40" s="48"/>
      <c r="O40" s="48"/>
      <c r="P40" s="48"/>
      <c r="Q40" s="48"/>
      <c r="R40" s="48"/>
      <c r="S40" s="48"/>
      <c r="T40" s="48"/>
      <c r="U40" s="48"/>
    </row>
    <row r="41" spans="1:21" ht="15.75" customHeight="1">
      <c r="A41" s="48"/>
      <c r="B41" s="21"/>
      <c r="C41" s="24"/>
      <c r="D41" s="4"/>
      <c r="E41" s="4"/>
      <c r="F41" s="4"/>
      <c r="G41" s="4"/>
      <c r="H41" s="4"/>
      <c r="I41" s="4" t="s">
        <v>27</v>
      </c>
      <c r="J41" s="4"/>
      <c r="K41" s="4"/>
      <c r="L41" s="4"/>
      <c r="M41" s="4"/>
      <c r="N41" s="4"/>
      <c r="O41" s="31"/>
      <c r="P41" s="31"/>
      <c r="Q41" s="31"/>
      <c r="R41" s="31"/>
      <c r="S41" s="48"/>
      <c r="T41" s="48"/>
      <c r="U41" s="48"/>
    </row>
    <row r="42" spans="1:21" s="9" customFormat="1" ht="87" customHeight="1">
      <c r="B42" s="12" t="s">
        <v>28</v>
      </c>
      <c r="C42" s="52" t="s">
        <v>29</v>
      </c>
      <c r="D42" s="53" t="s">
        <v>30</v>
      </c>
      <c r="E42" s="52" t="s">
        <v>31</v>
      </c>
      <c r="F42" s="53" t="s">
        <v>32</v>
      </c>
      <c r="G42" s="12" t="s">
        <v>33</v>
      </c>
      <c r="H42" s="12" t="s">
        <v>34</v>
      </c>
      <c r="I42" s="49" t="s">
        <v>35</v>
      </c>
      <c r="J42" s="12" t="s">
        <v>36</v>
      </c>
      <c r="K42" s="12" t="s">
        <v>37</v>
      </c>
      <c r="L42" s="12" t="s">
        <v>38</v>
      </c>
      <c r="M42" s="12" t="s">
        <v>39</v>
      </c>
      <c r="N42" s="44" t="s">
        <v>40</v>
      </c>
      <c r="O42" s="12" t="s">
        <v>41</v>
      </c>
      <c r="P42" s="12" t="s">
        <v>42</v>
      </c>
      <c r="Q42" s="54" t="s">
        <v>43</v>
      </c>
      <c r="R42" s="32" t="s">
        <v>44</v>
      </c>
      <c r="S42" s="32" t="s">
        <v>45</v>
      </c>
    </row>
    <row r="43" spans="1:21" ht="15.75" customHeight="1">
      <c r="A43" s="48"/>
      <c r="B43" s="56">
        <v>1</v>
      </c>
      <c r="C43" s="56" t="s">
        <v>46</v>
      </c>
      <c r="D43" s="57" t="s">
        <v>47</v>
      </c>
      <c r="E43" s="58" t="s">
        <v>48</v>
      </c>
      <c r="F43" s="56" t="s">
        <v>49</v>
      </c>
      <c r="G43" s="56">
        <v>100</v>
      </c>
      <c r="H43" s="56">
        <v>208</v>
      </c>
      <c r="I43" s="56">
        <v>16.600000000000001</v>
      </c>
      <c r="J43" s="56" t="s">
        <v>50</v>
      </c>
      <c r="K43" s="59" t="s">
        <v>51</v>
      </c>
      <c r="L43" s="59" t="s">
        <v>52</v>
      </c>
      <c r="M43" s="59" t="s">
        <v>50</v>
      </c>
      <c r="N43" s="59" t="s">
        <v>53</v>
      </c>
      <c r="O43" s="50" cm="1">
        <f t="array" ref="O43">IFERROR(
    _xlfn.XLOOKUP(
        1,
        ('Incentive Amount Formula'!$A$2:$A$41=E43)*
        ('Incentive Amount Formula'!$B$2:$B$41=F43)*
        ('Incentive Amount Formula'!$C$2:$C$41=R43),
        'Incentive Amount Formula'!$D$2:$D$41,
        "",
        0
    ),
    0
)</f>
        <v>8500</v>
      </c>
      <c r="P43" s="60" t="s">
        <v>54</v>
      </c>
      <c r="Q43" s="60" t="s">
        <v>50</v>
      </c>
      <c r="R43" s="51" t="str">
        <f>IF(I43="","",
IF(I43&lt;=17,'Incentive Amount Formula'!$C$44,
IF(I43&lt;=49,'Incentive Amount Formula'!$C$45,
IF(I43&lt;=149,'Incentive Amount Formula'!$C$46,
IF(I43&gt;=150,'Incentive Amount Formula'!$C$47)))))</f>
        <v>6-17 kW</v>
      </c>
      <c r="S43" s="34">
        <f t="shared" ref="S43:S62" si="1">IF(C43="Single", 1, IF(C43="Dual", 2, 0))</f>
        <v>1</v>
      </c>
      <c r="T43" s="48"/>
      <c r="U43" s="48"/>
    </row>
    <row r="44" spans="1:21" ht="15.75" customHeight="1">
      <c r="A44" s="48"/>
      <c r="B44" s="23"/>
      <c r="C44" s="45"/>
      <c r="D44" s="23"/>
      <c r="E44" s="46"/>
      <c r="F44" s="23"/>
      <c r="G44" s="23"/>
      <c r="H44" s="23"/>
      <c r="I44" s="23"/>
      <c r="J44" s="23"/>
      <c r="K44" s="33"/>
      <c r="L44" s="33"/>
      <c r="M44" s="33"/>
      <c r="N44" s="33"/>
      <c r="O44" s="33" t="str" cm="1">
        <f t="array" ref="O44">IFERROR(
    _xlfn.XLOOKUP(
        1,
        ('Incentive Amount Formula'!$A$2:$A$41=E44)*
        ('Incentive Amount Formula'!$B$2:$B$41=F44)*
        ('Incentive Amount Formula'!$C$2:$C$41=R44),
        'Incentive Amount Formula'!$D$2:$D$41,
        "",
        0
    ),
    0
)</f>
        <v/>
      </c>
      <c r="P44" s="34"/>
      <c r="Q44" s="34"/>
      <c r="R44" s="34" t="str">
        <f>IF(I44="","",
IF(I44&lt;=17,'Incentive Amount Formula'!$C$44,
IF(I44&lt;=49,'Incentive Amount Formula'!$C$45,
IF(I44&lt;=149,'Incentive Amount Formula'!$C$46,
IF(I44&gt;=150,'Incentive Amount Formula'!$C$47)))))</f>
        <v/>
      </c>
      <c r="S44" s="34">
        <f t="shared" si="1"/>
        <v>0</v>
      </c>
      <c r="T44" s="48"/>
      <c r="U44" s="48"/>
    </row>
    <row r="45" spans="1:21" ht="14.45">
      <c r="A45" s="48"/>
      <c r="B45" s="23"/>
      <c r="C45" s="23"/>
      <c r="D45" s="22"/>
      <c r="E45" s="23"/>
      <c r="F45" s="23"/>
      <c r="G45" s="23"/>
      <c r="H45" s="23"/>
      <c r="I45" s="23"/>
      <c r="J45" s="23"/>
      <c r="K45" s="33"/>
      <c r="L45" s="33"/>
      <c r="M45" s="33"/>
      <c r="N45" s="33"/>
      <c r="O45" s="33" t="str" cm="1">
        <f t="array" ref="O45">IFERROR(
    _xlfn.XLOOKUP(
        1,
        ('Incentive Amount Formula'!$A$2:$A$41=E45)*
        ('Incentive Amount Formula'!$B$2:$B$41=F45)*
        ('Incentive Amount Formula'!$C$2:$C$41=R45),
        'Incentive Amount Formula'!$D$2:$D$41,
        "",
        0
    ),
    0
)</f>
        <v/>
      </c>
      <c r="P45" s="34"/>
      <c r="Q45" s="34"/>
      <c r="R45" s="34" t="str">
        <f>IF(I45="","",
IF(I45&lt;=17,'Incentive Amount Formula'!$C$44,
IF(I45&lt;=49,'Incentive Amount Formula'!$C$45,
IF(I45&lt;=149,'Incentive Amount Formula'!$C$46,
IF(I45&gt;=150,'Incentive Amount Formula'!$C$47)))))</f>
        <v/>
      </c>
      <c r="S45" s="34">
        <f t="shared" si="1"/>
        <v>0</v>
      </c>
      <c r="T45" s="48"/>
      <c r="U45" s="48"/>
    </row>
    <row r="46" spans="1:21" ht="14.45">
      <c r="A46" s="48"/>
      <c r="B46" s="23"/>
      <c r="C46" s="23"/>
      <c r="D46" s="23"/>
      <c r="E46" s="23"/>
      <c r="F46" s="23"/>
      <c r="G46" s="23"/>
      <c r="H46" s="23"/>
      <c r="I46" s="23"/>
      <c r="J46" s="23"/>
      <c r="K46" s="33"/>
      <c r="L46" s="33" t="str" cm="1">
        <f t="array" ref="L46">IFERROR(
    _xlfn.XLOOKUP(
        1,
        ('Incentive Amount Formula'!$A$2:$A$41=E46)*
        ('Incentive Amount Formula'!$B$2:$B$41=F46)*
        ('Incentive Amount Formula'!$C$2:$C$41=P46),
        'Incentive Amount Formula'!$D$2:$D$41,
        "",
        0
    ),
    0
)</f>
        <v/>
      </c>
      <c r="M46" s="33"/>
      <c r="N46" s="33"/>
      <c r="O46" s="33" t="str" cm="1">
        <f t="array" ref="O46">IFERROR(
    _xlfn.XLOOKUP(
        1,
        ('Incentive Amount Formula'!$A$2:$A$41=E46)*
        ('Incentive Amount Formula'!$B$2:$B$41=F46)*
        ('Incentive Amount Formula'!$C$2:$C$41=R46),
        'Incentive Amount Formula'!$D$2:$D$41,
        "",
        0
    ),
    0
)</f>
        <v/>
      </c>
      <c r="P46" s="34"/>
      <c r="Q46" s="34"/>
      <c r="R46" s="34" t="str">
        <f>IF(I46="","",
IF(I46&lt;=17,'Incentive Amount Formula'!$C$44,
IF(I46&lt;=49,'Incentive Amount Formula'!$C$45,
IF(I46&lt;=149,'Incentive Amount Formula'!$C$46,
IF(I46&gt;=150,'Incentive Amount Formula'!$C$47)))))</f>
        <v/>
      </c>
      <c r="S46" s="34">
        <f t="shared" si="1"/>
        <v>0</v>
      </c>
      <c r="T46" s="48"/>
      <c r="U46" s="48"/>
    </row>
    <row r="47" spans="1:21" ht="14.45">
      <c r="A47" s="48"/>
      <c r="B47" s="23"/>
      <c r="C47" s="23"/>
      <c r="D47" s="23"/>
      <c r="E47" s="23"/>
      <c r="F47" s="23"/>
      <c r="G47" s="23"/>
      <c r="H47" s="23"/>
      <c r="I47" s="23"/>
      <c r="J47" s="23"/>
      <c r="K47" s="33"/>
      <c r="L47" s="33" t="str" cm="1">
        <f t="array" ref="L47">IFERROR(
    _xlfn.XLOOKUP(
        1,
        ('Incentive Amount Formula'!$A$2:$A$41=E47)*
        ('Incentive Amount Formula'!$B$2:$B$41=F47)*
        ('Incentive Amount Formula'!$C$2:$C$41=P47),
        'Incentive Amount Formula'!$D$2:$D$41,
        "",
        0
    ),
    0
)</f>
        <v/>
      </c>
      <c r="M47" s="33"/>
      <c r="N47" s="33"/>
      <c r="O47" s="33" t="str" cm="1">
        <f t="array" ref="O47">IFERROR(
    _xlfn.XLOOKUP(
        1,
        ('Incentive Amount Formula'!$A$2:$A$41=E47)*
        ('Incentive Amount Formula'!$B$2:$B$41=F47)*
        ('Incentive Amount Formula'!$C$2:$C$41=R47),
        'Incentive Amount Formula'!$D$2:$D$41,
        "",
        0
    ),
    0
)</f>
        <v/>
      </c>
      <c r="P47" s="34"/>
      <c r="Q47" s="34"/>
      <c r="R47" s="34" t="str">
        <f>IF(I47="","",
IF(I47&lt;=17,'Incentive Amount Formula'!$C$44,
IF(I47&lt;=49,'Incentive Amount Formula'!$C$45,
IF(I47&lt;=149,'Incentive Amount Formula'!$C$46,
IF(I47&gt;=150,'Incentive Amount Formula'!$C$47)))))</f>
        <v/>
      </c>
      <c r="S47" s="34">
        <f t="shared" si="1"/>
        <v>0</v>
      </c>
      <c r="T47" s="48"/>
      <c r="U47" s="48"/>
    </row>
    <row r="48" spans="1:21" ht="14.45">
      <c r="A48" s="1"/>
      <c r="B48" s="23"/>
      <c r="C48" s="23"/>
      <c r="D48" s="23"/>
      <c r="E48" s="23"/>
      <c r="F48" s="23"/>
      <c r="G48" s="23"/>
      <c r="H48" s="23"/>
      <c r="I48" s="23"/>
      <c r="J48" s="35"/>
      <c r="K48" s="33"/>
      <c r="L48" s="33" t="str" cm="1">
        <f t="array" ref="L48">IFERROR(
    _xlfn.XLOOKUP(
        1,
        ('Incentive Amount Formula'!$A$2:$A$41=E48)*
        ('Incentive Amount Formula'!$B$2:$B$41=F48)*
        ('Incentive Amount Formula'!$C$2:$C$41=P48),
        'Incentive Amount Formula'!$D$2:$D$41,
        "",
        0
    ),
    0
)</f>
        <v/>
      </c>
      <c r="M48" s="33"/>
      <c r="N48" s="33"/>
      <c r="O48" s="33" t="str" cm="1">
        <f t="array" ref="O48">IFERROR(
    _xlfn.XLOOKUP(
        1,
        ('Incentive Amount Formula'!$A$2:$A$41=E48)*
        ('Incentive Amount Formula'!$B$2:$B$41=F48)*
        ('Incentive Amount Formula'!$C$2:$C$41=R48),
        'Incentive Amount Formula'!$D$2:$D$41,
        "",
        0
    ),
    0
)</f>
        <v/>
      </c>
      <c r="P48" s="34"/>
      <c r="Q48" s="34"/>
      <c r="R48" s="34" t="str">
        <f>IF(I48="","",
IF(I48&lt;=17,'Incentive Amount Formula'!$C$44,
IF(I48&lt;=49,'Incentive Amount Formula'!$C$45,
IF(I48&lt;=149,'Incentive Amount Formula'!$C$46,
IF(I48&gt;=150,'Incentive Amount Formula'!$C$47)))))</f>
        <v/>
      </c>
      <c r="S48" s="34">
        <f t="shared" si="1"/>
        <v>0</v>
      </c>
      <c r="T48" s="1"/>
      <c r="U48" s="1"/>
    </row>
    <row r="49" spans="2:19" ht="14.45">
      <c r="B49" s="23"/>
      <c r="C49" s="23"/>
      <c r="D49" s="23"/>
      <c r="E49" s="23"/>
      <c r="F49" s="23"/>
      <c r="G49" s="23"/>
      <c r="H49" s="23"/>
      <c r="I49" s="23"/>
      <c r="J49" s="23"/>
      <c r="K49" s="33"/>
      <c r="L49" s="33" t="str" cm="1">
        <f t="array" ref="L49">IFERROR(
    _xlfn.XLOOKUP(
        1,
        ('Incentive Amount Formula'!$A$2:$A$41=E49)*
        ('Incentive Amount Formula'!$B$2:$B$41=F49)*
        ('Incentive Amount Formula'!$C$2:$C$41=P49),
        'Incentive Amount Formula'!$D$2:$D$41,
        "",
        0
    ),
    0
)</f>
        <v/>
      </c>
      <c r="M49" s="33"/>
      <c r="N49" s="33"/>
      <c r="O49" s="33" t="str" cm="1">
        <f t="array" ref="O49">IFERROR(
    _xlfn.XLOOKUP(
        1,
        ('Incentive Amount Formula'!$A$2:$A$41=E49)*
        ('Incentive Amount Formula'!$B$2:$B$41=F49)*
        ('Incentive Amount Formula'!$C$2:$C$41=R49),
        'Incentive Amount Formula'!$D$2:$D$41,
        "",
        0
    ),
    0
)</f>
        <v/>
      </c>
      <c r="P49" s="34"/>
      <c r="Q49" s="34"/>
      <c r="R49" s="34" t="str">
        <f>IF(I49="","",
IF(I49&lt;=17,'Incentive Amount Formula'!$C$44,
IF(I49&lt;=49,'Incentive Amount Formula'!$C$45,
IF(I49&lt;=149,'Incentive Amount Formula'!$C$46,
IF(I49&gt;=150,'Incentive Amount Formula'!$C$47)))))</f>
        <v/>
      </c>
      <c r="S49" s="34">
        <f t="shared" si="1"/>
        <v>0</v>
      </c>
    </row>
    <row r="50" spans="2:19" ht="14.45">
      <c r="B50" s="23"/>
      <c r="C50" s="23"/>
      <c r="D50" s="23"/>
      <c r="E50" s="23"/>
      <c r="F50" s="23"/>
      <c r="G50" s="23"/>
      <c r="H50" s="23"/>
      <c r="I50" s="23"/>
      <c r="J50" s="23"/>
      <c r="K50" s="33"/>
      <c r="L50" s="33" t="str" cm="1">
        <f t="array" ref="L50">IFERROR(
    _xlfn.XLOOKUP(
        1,
        ('Incentive Amount Formula'!$A$2:$A$41=E50)*
        ('Incentive Amount Formula'!$B$2:$B$41=F50)*
        ('Incentive Amount Formula'!$C$2:$C$41=P50),
        'Incentive Amount Formula'!$D$2:$D$41,
        "",
        0
    ),
    0
)</f>
        <v/>
      </c>
      <c r="M50" s="33"/>
      <c r="N50" s="33"/>
      <c r="O50" s="33" t="str" cm="1">
        <f t="array" ref="O50">IFERROR(
    _xlfn.XLOOKUP(
        1,
        ('Incentive Amount Formula'!$A$2:$A$41=E50)*
        ('Incentive Amount Formula'!$B$2:$B$41=F50)*
        ('Incentive Amount Formula'!$C$2:$C$41=R50),
        'Incentive Amount Formula'!$D$2:$D$41,
        "",
        0
    ),
    0
)</f>
        <v/>
      </c>
      <c r="P50" s="34"/>
      <c r="Q50" s="34"/>
      <c r="R50" s="34" t="str">
        <f>IF(I50="","",
IF(I50&lt;=17,'Incentive Amount Formula'!$C$44,
IF(I50&lt;=49,'Incentive Amount Formula'!$C$45,
IF(I50&lt;=149,'Incentive Amount Formula'!$C$46,
IF(I50&gt;=150,'Incentive Amount Formula'!$C$47)))))</f>
        <v/>
      </c>
      <c r="S50" s="34">
        <f t="shared" si="1"/>
        <v>0</v>
      </c>
    </row>
    <row r="51" spans="2:19" ht="14.45">
      <c r="B51" s="23"/>
      <c r="C51" s="23"/>
      <c r="D51" s="23"/>
      <c r="E51" s="23"/>
      <c r="F51" s="23"/>
      <c r="G51" s="23"/>
      <c r="H51" s="23"/>
      <c r="I51" s="23"/>
      <c r="J51" s="23"/>
      <c r="K51" s="33"/>
      <c r="L51" s="33" t="str" cm="1">
        <f t="array" ref="L51">IFERROR(
    _xlfn.XLOOKUP(
        1,
        ('Incentive Amount Formula'!$A$2:$A$41=E51)*
        ('Incentive Amount Formula'!$B$2:$B$41=F51)*
        ('Incentive Amount Formula'!$C$2:$C$41=P51),
        'Incentive Amount Formula'!$D$2:$D$41,
        "",
        0
    ),
    0
)</f>
        <v/>
      </c>
      <c r="M51" s="33"/>
      <c r="N51" s="33"/>
      <c r="O51" s="33" t="str" cm="1">
        <f t="array" ref="O51">IFERROR(
    _xlfn.XLOOKUP(
        1,
        ('Incentive Amount Formula'!$A$2:$A$41=E51)*
        ('Incentive Amount Formula'!$B$2:$B$41=F51)*
        ('Incentive Amount Formula'!$C$2:$C$41=R51),
        'Incentive Amount Formula'!$D$2:$D$41,
        "",
        0
    ),
    0
)</f>
        <v/>
      </c>
      <c r="P51" s="34"/>
      <c r="Q51" s="34"/>
      <c r="R51" s="34" t="str">
        <f>IF(I51="","",
IF(I51&lt;=17,'Incentive Amount Formula'!$C$44,
IF(I51&lt;=49,'Incentive Amount Formula'!$C$45,
IF(I51&lt;=149,'Incentive Amount Formula'!$C$46,
IF(I51&gt;=150,'Incentive Amount Formula'!$C$47)))))</f>
        <v/>
      </c>
      <c r="S51" s="34">
        <f t="shared" si="1"/>
        <v>0</v>
      </c>
    </row>
    <row r="52" spans="2:19" ht="14.45">
      <c r="B52" s="23"/>
      <c r="C52" s="23"/>
      <c r="D52" s="23"/>
      <c r="E52" s="23"/>
      <c r="F52" s="23"/>
      <c r="G52" s="23"/>
      <c r="H52" s="23"/>
      <c r="I52" s="23"/>
      <c r="J52" s="23"/>
      <c r="K52" s="33"/>
      <c r="L52" s="33" t="str" cm="1">
        <f t="array" ref="L52">IFERROR(
    _xlfn.XLOOKUP(
        1,
        ('Incentive Amount Formula'!$A$2:$A$41=E52)*
        ('Incentive Amount Formula'!$B$2:$B$41=F52)*
        ('Incentive Amount Formula'!$C$2:$C$41=P52),
        'Incentive Amount Formula'!$D$2:$D$41,
        "",
        0
    ),
    0
)</f>
        <v/>
      </c>
      <c r="M52" s="33"/>
      <c r="N52" s="33"/>
      <c r="O52" s="33" t="str" cm="1">
        <f t="array" ref="O52">IFERROR(
    _xlfn.XLOOKUP(
        1,
        ('Incentive Amount Formula'!$A$2:$A$41=E52)*
        ('Incentive Amount Formula'!$B$2:$B$41=F52)*
        ('Incentive Amount Formula'!$C$2:$C$41=R52),
        'Incentive Amount Formula'!$D$2:$D$41,
        "",
        0
    ),
    0
)</f>
        <v/>
      </c>
      <c r="P52" s="34"/>
      <c r="Q52" s="34"/>
      <c r="R52" s="34" t="str">
        <f>IF(I52="","",
IF(I52&lt;=17,'Incentive Amount Formula'!$C$44,
IF(I52&lt;=49,'Incentive Amount Formula'!$C$45,
IF(I52&lt;=149,'Incentive Amount Formula'!$C$46,
IF(I52&gt;=150,'Incentive Amount Formula'!$C$47)))))</f>
        <v/>
      </c>
      <c r="S52" s="34">
        <f t="shared" si="1"/>
        <v>0</v>
      </c>
    </row>
    <row r="53" spans="2:19" ht="14.45">
      <c r="B53" s="23"/>
      <c r="C53" s="23"/>
      <c r="D53" s="23"/>
      <c r="E53" s="23"/>
      <c r="F53" s="23"/>
      <c r="G53" s="23"/>
      <c r="H53" s="23"/>
      <c r="I53" s="23"/>
      <c r="J53" s="23"/>
      <c r="K53" s="33"/>
      <c r="L53" s="33" t="str" cm="1">
        <f t="array" ref="L53">IFERROR(
    _xlfn.XLOOKUP(
        1,
        ('Incentive Amount Formula'!$A$2:$A$41=E53)*
        ('Incentive Amount Formula'!$B$2:$B$41=F53)*
        ('Incentive Amount Formula'!$C$2:$C$41=P53),
        'Incentive Amount Formula'!$D$2:$D$41,
        "",
        0
    ),
    0
)</f>
        <v/>
      </c>
      <c r="M53" s="33"/>
      <c r="N53" s="33"/>
      <c r="O53" s="33" t="str" cm="1">
        <f t="array" ref="O53">IFERROR(
    _xlfn.XLOOKUP(
        1,
        ('Incentive Amount Formula'!$A$2:$A$41=E53)*
        ('Incentive Amount Formula'!$B$2:$B$41=F53)*
        ('Incentive Amount Formula'!$C$2:$C$41=R53),
        'Incentive Amount Formula'!$D$2:$D$41,
        "",
        0
    ),
    0
)</f>
        <v/>
      </c>
      <c r="P53" s="34"/>
      <c r="Q53" s="34"/>
      <c r="R53" s="34" t="str">
        <f>IF(I53="","",
IF(I53&lt;=17,'Incentive Amount Formula'!$C$44,
IF(I53&lt;=49,'Incentive Amount Formula'!$C$45,
IF(I53&lt;=149,'Incentive Amount Formula'!$C$46,
IF(I53&gt;=150,'Incentive Amount Formula'!$C$47)))))</f>
        <v/>
      </c>
      <c r="S53" s="34">
        <f t="shared" si="1"/>
        <v>0</v>
      </c>
    </row>
    <row r="54" spans="2:19" ht="14.45">
      <c r="B54" s="23"/>
      <c r="C54" s="23"/>
      <c r="D54" s="23"/>
      <c r="E54" s="23"/>
      <c r="F54" s="23"/>
      <c r="G54" s="23"/>
      <c r="H54" s="23"/>
      <c r="I54" s="23"/>
      <c r="J54" s="23"/>
      <c r="K54" s="33"/>
      <c r="L54" s="33"/>
      <c r="M54" s="33"/>
      <c r="N54" s="33"/>
      <c r="O54" s="33" t="str" cm="1">
        <f t="array" ref="O54">IFERROR(
    _xlfn.XLOOKUP(
        1,
        ('Incentive Amount Formula'!$A$2:$A$41=E54)*
        ('Incentive Amount Formula'!$B$2:$B$41=F54)*
        ('Incentive Amount Formula'!$C$2:$C$41=R54),
        'Incentive Amount Formula'!$D$2:$D$41,
        "",
        0
    ),
    0
)</f>
        <v/>
      </c>
      <c r="P54" s="34"/>
      <c r="Q54" s="34"/>
      <c r="R54" s="34" t="str">
        <f>IF(I54="","",
IF(I54&lt;=17,'Incentive Amount Formula'!$C$44,
IF(I54&lt;=49,'Incentive Amount Formula'!$C$45,
IF(I54&lt;=149,'Incentive Amount Formula'!$C$46,
IF(I54&gt;=150,'Incentive Amount Formula'!$C$47)))))</f>
        <v/>
      </c>
      <c r="S54" s="34">
        <f t="shared" si="1"/>
        <v>0</v>
      </c>
    </row>
    <row r="55" spans="2:19" ht="14.45">
      <c r="B55" s="23"/>
      <c r="C55" s="23"/>
      <c r="D55" s="23"/>
      <c r="E55" s="23"/>
      <c r="F55" s="23"/>
      <c r="G55" s="23"/>
      <c r="H55" s="23"/>
      <c r="I55" s="23"/>
      <c r="J55" s="23"/>
      <c r="K55" s="33"/>
      <c r="L55" s="33"/>
      <c r="M55" s="33"/>
      <c r="N55" s="33"/>
      <c r="O55" s="33" t="str" cm="1">
        <f t="array" ref="O55">IFERROR(
    _xlfn.XLOOKUP(
        1,
        ('Incentive Amount Formula'!$A$2:$A$41=E55)*
        ('Incentive Amount Formula'!$B$2:$B$41=F55)*
        ('Incentive Amount Formula'!$C$2:$C$41=R55),
        'Incentive Amount Formula'!$D$2:$D$41,
        "",
        0
    ),
    0
)</f>
        <v/>
      </c>
      <c r="P55" s="34"/>
      <c r="Q55" s="34"/>
      <c r="R55" s="34" t="str">
        <f>IF(I55="","",
IF(I55&lt;=17,'Incentive Amount Formula'!$C$44,
IF(I55&lt;=49,'Incentive Amount Formula'!$C$45,
IF(I55&lt;=149,'Incentive Amount Formula'!$C$46,
IF(I55&gt;=150,'Incentive Amount Formula'!$C$47)))))</f>
        <v/>
      </c>
      <c r="S55" s="34">
        <f t="shared" si="1"/>
        <v>0</v>
      </c>
    </row>
    <row r="56" spans="2:19" ht="14.45">
      <c r="B56" s="23"/>
      <c r="C56" s="23"/>
      <c r="D56" s="23"/>
      <c r="E56" s="23"/>
      <c r="F56" s="23"/>
      <c r="G56" s="23"/>
      <c r="H56" s="23"/>
      <c r="I56" s="23"/>
      <c r="J56" s="23"/>
      <c r="K56" s="33"/>
      <c r="L56" s="33"/>
      <c r="M56" s="33"/>
      <c r="N56" s="33"/>
      <c r="O56" s="33" t="str" cm="1">
        <f t="array" ref="O56">IFERROR(
    _xlfn.XLOOKUP(
        1,
        ('Incentive Amount Formula'!$A$2:$A$41=E56)*
        ('Incentive Amount Formula'!$B$2:$B$41=F56)*
        ('Incentive Amount Formula'!$C$2:$C$41=R56),
        'Incentive Amount Formula'!$D$2:$D$41,
        "",
        0
    ),
    0
)</f>
        <v/>
      </c>
      <c r="P56" s="34"/>
      <c r="Q56" s="34"/>
      <c r="R56" s="34" t="str">
        <f>IF(I56="","",
IF(I56&lt;=17,'Incentive Amount Formula'!$C$44,
IF(I56&lt;=49,'Incentive Amount Formula'!$C$45,
IF(I56&lt;=149,'Incentive Amount Formula'!$C$46,
IF(I56&gt;=150,'Incentive Amount Formula'!$C$47)))))</f>
        <v/>
      </c>
      <c r="S56" s="34">
        <f t="shared" si="1"/>
        <v>0</v>
      </c>
    </row>
    <row r="57" spans="2:19" ht="14.45">
      <c r="B57" s="23"/>
      <c r="C57" s="23"/>
      <c r="D57" s="23"/>
      <c r="E57" s="23"/>
      <c r="F57" s="23"/>
      <c r="G57" s="23"/>
      <c r="H57" s="23"/>
      <c r="I57" s="23"/>
      <c r="J57" s="23"/>
      <c r="K57" s="33"/>
      <c r="L57" s="33"/>
      <c r="M57" s="33"/>
      <c r="N57" s="33"/>
      <c r="O57" s="33" t="str" cm="1">
        <f t="array" ref="O57">IFERROR(
    _xlfn.XLOOKUP(
        1,
        ('Incentive Amount Formula'!$A$2:$A$41=E57)*
        ('Incentive Amount Formula'!$B$2:$B$41=F57)*
        ('Incentive Amount Formula'!$C$2:$C$41=R57),
        'Incentive Amount Formula'!$D$2:$D$41,
        "",
        0
    ),
    0
)</f>
        <v/>
      </c>
      <c r="P57" s="34"/>
      <c r="Q57" s="34"/>
      <c r="R57" s="34" t="str">
        <f>IF(I57="","",
IF(I57&lt;=17,'Incentive Amount Formula'!$C$44,
IF(I57&lt;=49,'Incentive Amount Formula'!$C$45,
IF(I57&lt;=149,'Incentive Amount Formula'!$C$46,
IF(I57&gt;=150,'Incentive Amount Formula'!$C$47)))))</f>
        <v/>
      </c>
      <c r="S57" s="34">
        <f t="shared" si="1"/>
        <v>0</v>
      </c>
    </row>
    <row r="58" spans="2:19" ht="14.45">
      <c r="B58" s="23"/>
      <c r="C58" s="23"/>
      <c r="D58" s="23"/>
      <c r="E58" s="23"/>
      <c r="F58" s="23"/>
      <c r="G58" s="23"/>
      <c r="H58" s="23"/>
      <c r="I58" s="23"/>
      <c r="J58" s="23"/>
      <c r="K58" s="33"/>
      <c r="L58" s="33"/>
      <c r="M58" s="33"/>
      <c r="N58" s="33"/>
      <c r="O58" s="33" t="str" cm="1">
        <f t="array" ref="O58">IFERROR(
    _xlfn.XLOOKUP(
        1,
        ('Incentive Amount Formula'!$A$2:$A$41=E58)*
        ('Incentive Amount Formula'!$B$2:$B$41=F58)*
        ('Incentive Amount Formula'!$C$2:$C$41=R58),
        'Incentive Amount Formula'!$D$2:$D$41,
        "",
        0
    ),
    0
)</f>
        <v/>
      </c>
      <c r="P58" s="34"/>
      <c r="Q58" s="34"/>
      <c r="R58" s="34" t="str">
        <f>IF(I58="","",
IF(I58&lt;=17,'Incentive Amount Formula'!$C$44,
IF(I58&lt;=49,'Incentive Amount Formula'!$C$45,
IF(I58&lt;=149,'Incentive Amount Formula'!$C$46,
IF(I58&gt;=150,'Incentive Amount Formula'!$C$47)))))</f>
        <v/>
      </c>
      <c r="S58" s="34">
        <f t="shared" si="1"/>
        <v>0</v>
      </c>
    </row>
    <row r="59" spans="2:19" ht="14.45">
      <c r="B59" s="23"/>
      <c r="C59" s="23"/>
      <c r="D59" s="23"/>
      <c r="E59" s="23"/>
      <c r="F59" s="23"/>
      <c r="G59" s="23"/>
      <c r="H59" s="23"/>
      <c r="I59" s="23"/>
      <c r="J59" s="23"/>
      <c r="K59" s="33"/>
      <c r="L59" s="33"/>
      <c r="M59" s="33"/>
      <c r="N59" s="33"/>
      <c r="O59" s="33" t="str" cm="1">
        <f t="array" ref="O59">IFERROR(
    _xlfn.XLOOKUP(
        1,
        ('Incentive Amount Formula'!$A$2:$A$41=E59)*
        ('Incentive Amount Formula'!$B$2:$B$41=F59)*
        ('Incentive Amount Formula'!$C$2:$C$41=R59),
        'Incentive Amount Formula'!$D$2:$D$41,
        "",
        0
    ),
    0
)</f>
        <v/>
      </c>
      <c r="P59" s="34"/>
      <c r="Q59" s="34"/>
      <c r="R59" s="34" t="str">
        <f>IF(I59="","",
IF(I59&lt;=17,'Incentive Amount Formula'!$C$44,
IF(I59&lt;=49,'Incentive Amount Formula'!$C$45,
IF(I59&lt;=149,'Incentive Amount Formula'!$C$46,
IF(I59&gt;=150,'Incentive Amount Formula'!$C$47)))))</f>
        <v/>
      </c>
      <c r="S59" s="34">
        <f t="shared" si="1"/>
        <v>0</v>
      </c>
    </row>
    <row r="60" spans="2:19" ht="14.45">
      <c r="B60" s="23"/>
      <c r="C60" s="23"/>
      <c r="D60" s="23"/>
      <c r="E60" s="23"/>
      <c r="F60" s="23"/>
      <c r="G60" s="23"/>
      <c r="H60" s="23"/>
      <c r="I60" s="23"/>
      <c r="J60" s="23"/>
      <c r="K60" s="33"/>
      <c r="L60" s="33"/>
      <c r="M60" s="33"/>
      <c r="N60" s="33"/>
      <c r="O60" s="33" t="str" cm="1">
        <f t="array" ref="O60">IFERROR(
    _xlfn.XLOOKUP(
        1,
        ('Incentive Amount Formula'!$A$2:$A$41=E60)*
        ('Incentive Amount Formula'!$B$2:$B$41=F60)*
        ('Incentive Amount Formula'!$C$2:$C$41=R60),
        'Incentive Amount Formula'!$D$2:$D$41,
        "",
        0
    ),
    0
)</f>
        <v/>
      </c>
      <c r="P60" s="34"/>
      <c r="Q60" s="34"/>
      <c r="R60" s="34" t="str">
        <f>IF(I60="","",
IF(I60&lt;=17,'Incentive Amount Formula'!$C$44,
IF(I60&lt;=49,'Incentive Amount Formula'!$C$45,
IF(I60&lt;=149,'Incentive Amount Formula'!$C$46,
IF(I60&gt;=150,'Incentive Amount Formula'!$C$47)))))</f>
        <v/>
      </c>
      <c r="S60" s="34">
        <f t="shared" si="1"/>
        <v>0</v>
      </c>
    </row>
    <row r="61" spans="2:19" ht="14.45">
      <c r="B61" s="23"/>
      <c r="C61" s="23"/>
      <c r="D61" s="23"/>
      <c r="E61" s="23"/>
      <c r="F61" s="23"/>
      <c r="G61" s="23"/>
      <c r="H61" s="23"/>
      <c r="I61" s="23"/>
      <c r="J61" s="23"/>
      <c r="K61" s="33"/>
      <c r="L61" s="33"/>
      <c r="M61" s="33"/>
      <c r="N61" s="33"/>
      <c r="O61" s="33" t="str" cm="1">
        <f t="array" ref="O61">IFERROR(
    _xlfn.XLOOKUP(
        1,
        ('Incentive Amount Formula'!$A$2:$A$41=E61)*
        ('Incentive Amount Formula'!$B$2:$B$41=F61)*
        ('Incentive Amount Formula'!$C$2:$C$41=R61),
        'Incentive Amount Formula'!$D$2:$D$41,
        "",
        0
    ),
    0
)</f>
        <v/>
      </c>
      <c r="P61" s="34"/>
      <c r="Q61" s="34"/>
      <c r="R61" s="34" t="str">
        <f>IF(I61="","",
IF(I61&lt;=17,'Incentive Amount Formula'!$C$44,
IF(I61&lt;=49,'Incentive Amount Formula'!$C$45,
IF(I61&lt;=149,'Incentive Amount Formula'!$C$46,
IF(I61&gt;=150,'Incentive Amount Formula'!$C$47)))))</f>
        <v/>
      </c>
      <c r="S61" s="34">
        <f t="shared" si="1"/>
        <v>0</v>
      </c>
    </row>
    <row r="62" spans="2:19" ht="14.45">
      <c r="B62" s="23"/>
      <c r="C62" s="23"/>
      <c r="D62" s="23"/>
      <c r="E62" s="23"/>
      <c r="F62" s="23"/>
      <c r="G62" s="23"/>
      <c r="H62" s="23"/>
      <c r="I62" s="23"/>
      <c r="J62" s="23"/>
      <c r="K62" s="33"/>
      <c r="L62" s="33" t="str" cm="1">
        <f t="array" ref="L62">IFERROR(
    _xlfn.XLOOKUP(
        1,
        ('Incentive Amount Formula'!$A$2:$A$41=E62)*
        ('Incentive Amount Formula'!$B$2:$B$41=F62)*
        ('Incentive Amount Formula'!$C$2:$C$41=P62),
        'Incentive Amount Formula'!$D$2:$D$41,
        "",
        0
    ),
    0
)</f>
        <v/>
      </c>
      <c r="M62" s="33"/>
      <c r="N62" s="33"/>
      <c r="O62" s="33" t="str" cm="1">
        <f t="array" ref="O62">IFERROR(
    _xlfn.XLOOKUP(
        1,
        ('Incentive Amount Formula'!$A$2:$A$41=E62)*
        ('Incentive Amount Formula'!$B$2:$B$41=F62)*
        ('Incentive Amount Formula'!$C$2:$C$41=R62),
        'Incentive Amount Formula'!$D$2:$D$41,
        "",
        0
    ),
    0
)</f>
        <v/>
      </c>
      <c r="P62" s="34"/>
      <c r="Q62" s="34"/>
      <c r="R62" s="34" t="str">
        <f>IF(I62="","",
IF(I62&lt;=17,'Incentive Amount Formula'!$C$44,
IF(I62&lt;=49,'Incentive Amount Formula'!$C$45,
IF(I62&lt;=149,'Incentive Amount Formula'!$C$46,
IF(I62&gt;=150,'Incentive Amount Formula'!$C$47)))))</f>
        <v/>
      </c>
      <c r="S62" s="34">
        <f t="shared" si="1"/>
        <v>0</v>
      </c>
    </row>
    <row r="63" spans="2:19" ht="14.45">
      <c r="D63" s="48"/>
      <c r="E63" s="48"/>
      <c r="F63" s="48"/>
      <c r="G63" s="48"/>
      <c r="H63" s="48"/>
      <c r="I63" s="48"/>
      <c r="J63" s="48"/>
      <c r="K63" s="48"/>
      <c r="L63" s="48"/>
      <c r="M63" s="48"/>
      <c r="N63" s="48"/>
      <c r="O63" s="48"/>
      <c r="P63" s="48"/>
      <c r="Q63" s="48"/>
      <c r="R63" s="48"/>
      <c r="S63" s="48"/>
    </row>
    <row r="64" spans="2:19" ht="14.45">
      <c r="D64" s="48"/>
      <c r="E64" s="48"/>
      <c r="F64" s="48"/>
      <c r="G64" s="48"/>
      <c r="H64" s="48"/>
      <c r="I64" s="48"/>
      <c r="J64" s="48"/>
      <c r="K64" s="48"/>
      <c r="L64" s="48"/>
      <c r="M64" s="48"/>
      <c r="N64" s="48"/>
      <c r="O64" s="48"/>
      <c r="P64" s="48"/>
      <c r="Q64" s="48"/>
      <c r="R64" s="48"/>
      <c r="S64" s="48"/>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mergeCells count="46">
    <mergeCell ref="B2:K8"/>
    <mergeCell ref="B10:K14"/>
    <mergeCell ref="I18:K18"/>
    <mergeCell ref="C26:D26"/>
    <mergeCell ref="E26:F26"/>
    <mergeCell ref="G26:H26"/>
    <mergeCell ref="C24:H24"/>
    <mergeCell ref="C27:D27"/>
    <mergeCell ref="E27:F27"/>
    <mergeCell ref="G27:H27"/>
    <mergeCell ref="C28:D28"/>
    <mergeCell ref="E28:F28"/>
    <mergeCell ref="G28:H28"/>
    <mergeCell ref="C29:D29"/>
    <mergeCell ref="E29:F29"/>
    <mergeCell ref="G29:H29"/>
    <mergeCell ref="C30:D30"/>
    <mergeCell ref="E30:F30"/>
    <mergeCell ref="G30:H30"/>
    <mergeCell ref="E31:F31"/>
    <mergeCell ref="G31:H31"/>
    <mergeCell ref="C35:D35"/>
    <mergeCell ref="E35:F35"/>
    <mergeCell ref="G35:H35"/>
    <mergeCell ref="C32:D32"/>
    <mergeCell ref="E32:F32"/>
    <mergeCell ref="G32:H32"/>
    <mergeCell ref="C33:D33"/>
    <mergeCell ref="E33:F33"/>
    <mergeCell ref="G33:H33"/>
    <mergeCell ref="C38:D38"/>
    <mergeCell ref="E38:F38"/>
    <mergeCell ref="G38:H38"/>
    <mergeCell ref="C25:D25"/>
    <mergeCell ref="E25:F25"/>
    <mergeCell ref="G25:H25"/>
    <mergeCell ref="C36:D36"/>
    <mergeCell ref="E36:F36"/>
    <mergeCell ref="G36:H36"/>
    <mergeCell ref="C37:D37"/>
    <mergeCell ref="E37:F37"/>
    <mergeCell ref="G37:H37"/>
    <mergeCell ref="C34:D34"/>
    <mergeCell ref="E34:F34"/>
    <mergeCell ref="G34:H34"/>
    <mergeCell ref="C31:D31"/>
  </mergeCells>
  <dataValidations xWindow="1453" yWindow="431" count="5">
    <dataValidation type="list" allowBlank="1" showInputMessage="1" showErrorMessage="1" sqref="Q43:Q62 J43:J62" xr:uid="{14E91A8A-68B2-4975-ACD0-A5ECF86CB882}">
      <formula1>"Yes, No"</formula1>
    </dataValidation>
    <dataValidation type="list" allowBlank="1" showInputMessage="1" showErrorMessage="1" sqref="D43:D62" xr:uid="{C41A5AB5-8E50-4BDE-A4C8-5CF2E68B4988}">
      <formula1>"Public, Private"</formula1>
    </dataValidation>
    <dataValidation type="list" allowBlank="1" showInputMessage="1" showErrorMessage="1" sqref="E43:E62" xr:uid="{B9862B66-3FEA-4468-8891-B459AEBC2AD6}">
      <formula1>"Multi-Family Housing (MFH), Curbside, Parking Hub, Workplace, Fleet"</formula1>
    </dataValidation>
    <dataValidation type="list" allowBlank="1" showInputMessage="1" showErrorMessage="1" sqref="C43:C62" xr:uid="{B0C85704-8644-497E-834B-6CE0BE8B46DA}">
      <formula1>"Single, Dual"</formula1>
    </dataValidation>
    <dataValidation type="list" allowBlank="1" showInputMessage="1" showErrorMessage="1" sqref="M43:N62" xr:uid="{6FE72304-7A47-46A4-8A39-9F7B0BF7DCEF}">
      <formula1>"Yes, No, Unsure, In process with manufacturer, Not Applicable (see MDA website)"</formula1>
    </dataValidation>
  </dataValidations>
  <hyperlinks>
    <hyperlink ref="Q42" r:id="rId1" location="data_s=id%3AdataSource_5-1946a6bb1d3-layer-3%3A1424" xr:uid="{4B28FADB-89F7-4C2C-A745-28EEC6A36D6A}"/>
    <hyperlink ref="N42" r:id="rId2" xr:uid="{B8AE6EAE-6F27-4D71-BEA8-9250781D0BE8}"/>
  </hyperlinks>
  <printOptions horizontalCentered="1"/>
  <pageMargins left="0.7" right="0.7" top="0.75" bottom="0.75" header="0" footer="0"/>
  <pageSetup orientation="landscape" r:id="rId3"/>
  <drawing r:id="rId4"/>
  <legacyDrawing r:id="rId5"/>
  <extLst>
    <ext xmlns:x14="http://schemas.microsoft.com/office/spreadsheetml/2009/9/main" uri="{CCE6A557-97BC-4b89-ADB6-D9C93CAAB3DF}">
      <x14:dataValidations xmlns:xm="http://schemas.microsoft.com/office/excel/2006/main" xWindow="1453" yWindow="431" count="2">
        <x14:dataValidation type="list" allowBlank="1" showInputMessage="1" showErrorMessage="1" xr:uid="{1CE3776E-2948-4FC6-ADCB-DE2BD6556344}">
          <x14:formula1>
            <xm:f>'Incentive Amount Formula'!$B$44:$B$45</xm:f>
          </x14:formula1>
          <xm:sqref>F43:F62</xm:sqref>
        </x14:dataValidation>
        <x14:dataValidation type="list" allowBlank="1" showInputMessage="1" showErrorMessage="1" xr:uid="{9D0D1EA1-836B-44F2-A0E6-6CC1F2D0B2E8}">
          <x14:formula1>
            <xm:f>'Incentive Amount Formula'!$A$51:$A$56</xm:f>
          </x14:formula1>
          <xm:sqref>J20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82B3-C0FE-40BD-A577-A984D57D2A38}">
  <dimension ref="A1:E56"/>
  <sheetViews>
    <sheetView zoomScale="90" zoomScaleNormal="90" workbookViewId="0">
      <selection activeCell="D39" sqref="D39"/>
    </sheetView>
  </sheetViews>
  <sheetFormatPr defaultColWidth="8.85546875" defaultRowHeight="14.45"/>
  <cols>
    <col min="1" max="1" width="31" style="27" customWidth="1"/>
    <col min="2" max="2" width="24.28515625" style="27" bestFit="1" customWidth="1"/>
    <col min="3" max="3" width="21.7109375" style="27" customWidth="1"/>
    <col min="4" max="4" width="20.140625" style="27" customWidth="1"/>
    <col min="5" max="5" width="21.5703125" style="27" customWidth="1"/>
    <col min="6" max="16384" width="8.85546875" style="27"/>
  </cols>
  <sheetData>
    <row r="1" spans="1:5" s="10" customFormat="1" ht="28.9">
      <c r="A1" s="13" t="s">
        <v>55</v>
      </c>
      <c r="B1" s="13" t="s">
        <v>56</v>
      </c>
      <c r="C1" s="14" t="s">
        <v>57</v>
      </c>
      <c r="D1" s="14" t="s">
        <v>58</v>
      </c>
      <c r="E1" s="14" t="s">
        <v>59</v>
      </c>
    </row>
    <row r="2" spans="1:5">
      <c r="A2" s="37" t="s">
        <v>48</v>
      </c>
      <c r="B2" s="37" t="s">
        <v>49</v>
      </c>
      <c r="C2" s="67" t="s">
        <v>60</v>
      </c>
      <c r="D2" s="68">
        <v>8500</v>
      </c>
      <c r="E2" s="69">
        <v>4</v>
      </c>
    </row>
    <row r="3" spans="1:5">
      <c r="A3" s="40" t="s">
        <v>48</v>
      </c>
      <c r="B3" s="40" t="s">
        <v>49</v>
      </c>
      <c r="C3" s="70" t="s">
        <v>61</v>
      </c>
      <c r="D3" s="71">
        <v>20000</v>
      </c>
      <c r="E3" s="72">
        <v>4</v>
      </c>
    </row>
    <row r="4" spans="1:5">
      <c r="A4" s="37" t="s">
        <v>48</v>
      </c>
      <c r="B4" s="37" t="s">
        <v>49</v>
      </c>
      <c r="C4" s="67" t="s">
        <v>62</v>
      </c>
      <c r="D4" s="68">
        <v>60000</v>
      </c>
      <c r="E4" s="69">
        <v>4</v>
      </c>
    </row>
    <row r="5" spans="1:5">
      <c r="A5" s="40" t="s">
        <v>48</v>
      </c>
      <c r="B5" s="40" t="s">
        <v>49</v>
      </c>
      <c r="C5" s="70" t="s">
        <v>63</v>
      </c>
      <c r="D5" s="71">
        <v>125000</v>
      </c>
      <c r="E5" s="72">
        <v>4</v>
      </c>
    </row>
    <row r="6" spans="1:5">
      <c r="A6" s="37" t="s">
        <v>48</v>
      </c>
      <c r="B6" s="37" t="s">
        <v>64</v>
      </c>
      <c r="C6" s="67" t="s">
        <v>60</v>
      </c>
      <c r="D6" s="68">
        <v>6000</v>
      </c>
      <c r="E6" s="69">
        <v>4</v>
      </c>
    </row>
    <row r="7" spans="1:5">
      <c r="A7" s="40" t="s">
        <v>48</v>
      </c>
      <c r="B7" s="40" t="s">
        <v>64</v>
      </c>
      <c r="C7" s="70" t="s">
        <v>61</v>
      </c>
      <c r="D7" s="71">
        <v>15000</v>
      </c>
      <c r="E7" s="72">
        <v>4</v>
      </c>
    </row>
    <row r="8" spans="1:5">
      <c r="A8" s="37" t="s">
        <v>48</v>
      </c>
      <c r="B8" s="37" t="s">
        <v>64</v>
      </c>
      <c r="C8" s="67" t="s">
        <v>62</v>
      </c>
      <c r="D8" s="68">
        <v>50000</v>
      </c>
      <c r="E8" s="69">
        <v>4</v>
      </c>
    </row>
    <row r="9" spans="1:5">
      <c r="A9" s="40" t="s">
        <v>48</v>
      </c>
      <c r="B9" s="40" t="s">
        <v>64</v>
      </c>
      <c r="C9" s="70" t="s">
        <v>63</v>
      </c>
      <c r="D9" s="71">
        <v>100000</v>
      </c>
      <c r="E9" s="72">
        <v>4</v>
      </c>
    </row>
    <row r="10" spans="1:5">
      <c r="A10" s="28" t="s">
        <v>65</v>
      </c>
      <c r="B10" s="73" t="s">
        <v>49</v>
      </c>
      <c r="C10" s="73" t="s">
        <v>60</v>
      </c>
      <c r="D10" s="68">
        <v>8500</v>
      </c>
      <c r="E10" s="69">
        <v>2</v>
      </c>
    </row>
    <row r="11" spans="1:5">
      <c r="A11" s="74" t="s">
        <v>65</v>
      </c>
      <c r="B11" s="38" t="s">
        <v>49</v>
      </c>
      <c r="C11" s="74" t="s">
        <v>61</v>
      </c>
      <c r="D11" s="71">
        <v>20000</v>
      </c>
      <c r="E11" s="72">
        <v>2</v>
      </c>
    </row>
    <row r="12" spans="1:5">
      <c r="A12" s="73" t="s">
        <v>65</v>
      </c>
      <c r="B12" s="73" t="s">
        <v>49</v>
      </c>
      <c r="C12" s="73" t="s">
        <v>62</v>
      </c>
      <c r="D12" s="68">
        <v>60000</v>
      </c>
      <c r="E12" s="69">
        <v>2</v>
      </c>
    </row>
    <row r="13" spans="1:5">
      <c r="A13" s="74" t="s">
        <v>65</v>
      </c>
      <c r="B13" s="38" t="s">
        <v>49</v>
      </c>
      <c r="C13" s="74" t="s">
        <v>63</v>
      </c>
      <c r="D13" s="71">
        <v>125000</v>
      </c>
      <c r="E13" s="72">
        <v>2</v>
      </c>
    </row>
    <row r="14" spans="1:5">
      <c r="A14" s="73" t="s">
        <v>65</v>
      </c>
      <c r="B14" s="73" t="s">
        <v>64</v>
      </c>
      <c r="C14" s="73" t="s">
        <v>60</v>
      </c>
      <c r="D14" s="68">
        <v>6000</v>
      </c>
      <c r="E14" s="67">
        <v>2</v>
      </c>
    </row>
    <row r="15" spans="1:5">
      <c r="A15" s="74" t="s">
        <v>65</v>
      </c>
      <c r="B15" s="74" t="s">
        <v>64</v>
      </c>
      <c r="C15" s="74" t="s">
        <v>61</v>
      </c>
      <c r="D15" s="71">
        <v>15000</v>
      </c>
      <c r="E15" s="70">
        <v>2</v>
      </c>
    </row>
    <row r="16" spans="1:5">
      <c r="A16" s="73" t="s">
        <v>65</v>
      </c>
      <c r="B16" s="73" t="s">
        <v>64</v>
      </c>
      <c r="C16" s="73" t="s">
        <v>62</v>
      </c>
      <c r="D16" s="68">
        <v>50000</v>
      </c>
      <c r="E16" s="67">
        <v>2</v>
      </c>
    </row>
    <row r="17" spans="1:5">
      <c r="A17" s="74" t="s">
        <v>65</v>
      </c>
      <c r="B17" s="74" t="s">
        <v>64</v>
      </c>
      <c r="C17" s="74" t="s">
        <v>63</v>
      </c>
      <c r="D17" s="71">
        <v>100000</v>
      </c>
      <c r="E17" s="70">
        <v>2</v>
      </c>
    </row>
    <row r="18" spans="1:5">
      <c r="A18" s="28" t="s">
        <v>66</v>
      </c>
      <c r="B18" s="28" t="s">
        <v>49</v>
      </c>
      <c r="C18" s="28" t="s">
        <v>60</v>
      </c>
      <c r="D18" s="36">
        <v>7000</v>
      </c>
      <c r="E18" s="37">
        <v>2</v>
      </c>
    </row>
    <row r="19" spans="1:5">
      <c r="A19" s="38" t="s">
        <v>66</v>
      </c>
      <c r="B19" s="38" t="s">
        <v>49</v>
      </c>
      <c r="C19" s="38" t="s">
        <v>61</v>
      </c>
      <c r="D19" s="39">
        <v>15000</v>
      </c>
      <c r="E19" s="40">
        <v>2</v>
      </c>
    </row>
    <row r="20" spans="1:5">
      <c r="A20" s="28" t="s">
        <v>66</v>
      </c>
      <c r="B20" s="28" t="s">
        <v>49</v>
      </c>
      <c r="C20" s="28" t="s">
        <v>62</v>
      </c>
      <c r="D20" s="36">
        <v>50000</v>
      </c>
      <c r="E20" s="37">
        <v>2</v>
      </c>
    </row>
    <row r="21" spans="1:5">
      <c r="A21" s="38" t="s">
        <v>66</v>
      </c>
      <c r="B21" s="38" t="s">
        <v>49</v>
      </c>
      <c r="C21" s="38" t="s">
        <v>63</v>
      </c>
      <c r="D21" s="39">
        <v>100000</v>
      </c>
      <c r="E21" s="40">
        <v>2</v>
      </c>
    </row>
    <row r="22" spans="1:5">
      <c r="A22" s="28" t="s">
        <v>66</v>
      </c>
      <c r="B22" s="28" t="s">
        <v>64</v>
      </c>
      <c r="C22" s="28" t="s">
        <v>60</v>
      </c>
      <c r="D22" s="36">
        <v>5500</v>
      </c>
      <c r="E22" s="37">
        <v>2</v>
      </c>
    </row>
    <row r="23" spans="1:5">
      <c r="A23" s="38" t="s">
        <v>66</v>
      </c>
      <c r="B23" s="38" t="s">
        <v>64</v>
      </c>
      <c r="C23" s="38" t="s">
        <v>61</v>
      </c>
      <c r="D23" s="39">
        <v>10000</v>
      </c>
      <c r="E23" s="40">
        <v>2</v>
      </c>
    </row>
    <row r="24" spans="1:5">
      <c r="A24" s="28" t="s">
        <v>66</v>
      </c>
      <c r="B24" s="28" t="s">
        <v>64</v>
      </c>
      <c r="C24" s="28" t="s">
        <v>62</v>
      </c>
      <c r="D24" s="39">
        <v>45000</v>
      </c>
      <c r="E24" s="40">
        <v>2</v>
      </c>
    </row>
    <row r="25" spans="1:5">
      <c r="A25" s="38" t="s">
        <v>66</v>
      </c>
      <c r="B25" s="38" t="s">
        <v>64</v>
      </c>
      <c r="C25" s="38" t="s">
        <v>63</v>
      </c>
      <c r="D25" s="39">
        <v>85000</v>
      </c>
      <c r="E25" s="40">
        <v>2</v>
      </c>
    </row>
    <row r="26" spans="1:5">
      <c r="A26" s="28" t="s">
        <v>67</v>
      </c>
      <c r="B26" s="28" t="s">
        <v>49</v>
      </c>
      <c r="C26" s="28" t="s">
        <v>60</v>
      </c>
      <c r="D26" s="36">
        <v>7000</v>
      </c>
      <c r="E26" s="37">
        <v>2</v>
      </c>
    </row>
    <row r="27" spans="1:5">
      <c r="A27" s="38" t="s">
        <v>67</v>
      </c>
      <c r="B27" s="38" t="s">
        <v>49</v>
      </c>
      <c r="C27" s="38" t="s">
        <v>61</v>
      </c>
      <c r="D27" s="39">
        <v>15000</v>
      </c>
      <c r="E27" s="40">
        <v>2</v>
      </c>
    </row>
    <row r="28" spans="1:5">
      <c r="A28" s="28" t="s">
        <v>67</v>
      </c>
      <c r="B28" s="28" t="s">
        <v>49</v>
      </c>
      <c r="C28" s="28" t="s">
        <v>62</v>
      </c>
      <c r="D28" s="36">
        <v>50000</v>
      </c>
      <c r="E28" s="37">
        <v>2</v>
      </c>
    </row>
    <row r="29" spans="1:5">
      <c r="A29" s="38" t="s">
        <v>67</v>
      </c>
      <c r="B29" s="38" t="s">
        <v>49</v>
      </c>
      <c r="C29" s="38" t="s">
        <v>63</v>
      </c>
      <c r="D29" s="39">
        <v>100000</v>
      </c>
      <c r="E29" s="40">
        <v>2</v>
      </c>
    </row>
    <row r="30" spans="1:5">
      <c r="A30" s="28" t="s">
        <v>67</v>
      </c>
      <c r="B30" s="28" t="s">
        <v>64</v>
      </c>
      <c r="C30" s="28" t="s">
        <v>60</v>
      </c>
      <c r="D30" s="36">
        <v>5500</v>
      </c>
      <c r="E30" s="37">
        <v>2</v>
      </c>
    </row>
    <row r="31" spans="1:5">
      <c r="A31" s="38" t="s">
        <v>67</v>
      </c>
      <c r="B31" s="38" t="s">
        <v>64</v>
      </c>
      <c r="C31" s="38" t="s">
        <v>61</v>
      </c>
      <c r="D31" s="39">
        <v>10000</v>
      </c>
      <c r="E31" s="40">
        <v>2</v>
      </c>
    </row>
    <row r="32" spans="1:5">
      <c r="A32" s="28" t="s">
        <v>67</v>
      </c>
      <c r="B32" s="28" t="s">
        <v>64</v>
      </c>
      <c r="C32" s="28" t="s">
        <v>62</v>
      </c>
      <c r="D32" s="39">
        <v>45000</v>
      </c>
      <c r="E32" s="40">
        <v>2</v>
      </c>
    </row>
    <row r="33" spans="1:5">
      <c r="A33" s="38" t="s">
        <v>67</v>
      </c>
      <c r="B33" s="38" t="s">
        <v>64</v>
      </c>
      <c r="C33" s="38" t="s">
        <v>63</v>
      </c>
      <c r="D33" s="39">
        <v>85000</v>
      </c>
      <c r="E33" s="40">
        <v>2</v>
      </c>
    </row>
    <row r="34" spans="1:5">
      <c r="A34" s="28" t="s">
        <v>68</v>
      </c>
      <c r="B34" s="73" t="s">
        <v>49</v>
      </c>
      <c r="C34" s="73" t="s">
        <v>60</v>
      </c>
      <c r="D34" s="68">
        <v>7000</v>
      </c>
      <c r="E34" s="67">
        <v>2</v>
      </c>
    </row>
    <row r="35" spans="1:5">
      <c r="A35" s="38" t="s">
        <v>68</v>
      </c>
      <c r="B35" s="38" t="s">
        <v>49</v>
      </c>
      <c r="C35" s="74" t="s">
        <v>61</v>
      </c>
      <c r="D35" s="71">
        <v>15000</v>
      </c>
      <c r="E35" s="70">
        <v>2</v>
      </c>
    </row>
    <row r="36" spans="1:5">
      <c r="A36" s="28" t="s">
        <v>68</v>
      </c>
      <c r="B36" s="73" t="s">
        <v>49</v>
      </c>
      <c r="C36" s="73" t="s">
        <v>62</v>
      </c>
      <c r="D36" s="68">
        <v>50000</v>
      </c>
      <c r="E36" s="67">
        <v>2</v>
      </c>
    </row>
    <row r="37" spans="1:5">
      <c r="A37" s="38" t="s">
        <v>68</v>
      </c>
      <c r="B37" s="38" t="s">
        <v>49</v>
      </c>
      <c r="C37" s="74" t="s">
        <v>63</v>
      </c>
      <c r="D37" s="71">
        <v>100000</v>
      </c>
      <c r="E37" s="70">
        <v>2</v>
      </c>
    </row>
    <row r="38" spans="1:5">
      <c r="A38" s="73" t="s">
        <v>68</v>
      </c>
      <c r="B38" s="73" t="s">
        <v>64</v>
      </c>
      <c r="C38" s="73" t="s">
        <v>60</v>
      </c>
      <c r="D38" s="68">
        <v>5500</v>
      </c>
      <c r="E38" s="67">
        <v>2</v>
      </c>
    </row>
    <row r="39" spans="1:5">
      <c r="A39" s="38" t="s">
        <v>68</v>
      </c>
      <c r="B39" s="74" t="s">
        <v>64</v>
      </c>
      <c r="C39" s="74" t="s">
        <v>61</v>
      </c>
      <c r="D39" s="71">
        <v>10000</v>
      </c>
      <c r="E39" s="70">
        <v>2</v>
      </c>
    </row>
    <row r="40" spans="1:5">
      <c r="A40" s="28" t="s">
        <v>68</v>
      </c>
      <c r="B40" s="73" t="s">
        <v>64</v>
      </c>
      <c r="C40" s="73" t="s">
        <v>62</v>
      </c>
      <c r="D40" s="71">
        <v>45000</v>
      </c>
      <c r="E40" s="70">
        <v>2</v>
      </c>
    </row>
    <row r="41" spans="1:5">
      <c r="A41" s="38" t="s">
        <v>68</v>
      </c>
      <c r="B41" s="74" t="s">
        <v>64</v>
      </c>
      <c r="C41" s="74" t="s">
        <v>63</v>
      </c>
      <c r="D41" s="71">
        <v>85000</v>
      </c>
      <c r="E41" s="70">
        <v>2</v>
      </c>
    </row>
    <row r="42" spans="1:5">
      <c r="A42" s="75"/>
      <c r="B42" s="74"/>
      <c r="C42" s="74"/>
      <c r="D42" s="76"/>
      <c r="E42" s="72"/>
    </row>
    <row r="43" spans="1:5" ht="28.9">
      <c r="A43" s="15" t="s">
        <v>55</v>
      </c>
      <c r="B43" s="16" t="s">
        <v>56</v>
      </c>
      <c r="C43" s="17" t="s">
        <v>57</v>
      </c>
    </row>
    <row r="44" spans="1:5">
      <c r="A44" s="27" t="str" cm="1">
        <f t="array" ref="A44:A48">_xlfn.UNIQUE(Data_Source[Project Type])</f>
        <v>Multi-Family Housing (MFH)</v>
      </c>
      <c r="B44" s="27" t="str" cm="1">
        <f t="array" ref="B44:B45">_xlfn.UNIQUE(Data_Source[Ownership Structure])</f>
        <v>Owner-Operated</v>
      </c>
      <c r="C44" s="27" t="str" cm="1">
        <f t="array" ref="C44:C47">_xlfn.UNIQUE(Data_Source[Power Level per Charging Port])</f>
        <v>6-17 kW</v>
      </c>
    </row>
    <row r="45" spans="1:5">
      <c r="A45" s="27" t="str">
        <v>Curbside</v>
      </c>
      <c r="B45" s="27" t="str">
        <v>Third Party Owner Operated</v>
      </c>
      <c r="C45" s="27" t="str">
        <v>18-49 kW</v>
      </c>
    </row>
    <row r="46" spans="1:5">
      <c r="A46" s="27" t="str">
        <v>Parking Hub</v>
      </c>
      <c r="C46" s="27" t="str">
        <v>50-149 kW</v>
      </c>
    </row>
    <row r="47" spans="1:5">
      <c r="A47" s="27" t="str">
        <v>Workplace</v>
      </c>
      <c r="C47" s="27" t="str">
        <v>150 kW and over</v>
      </c>
    </row>
    <row r="48" spans="1:5">
      <c r="A48" s="27" t="str">
        <v>Fleet</v>
      </c>
    </row>
    <row r="50" spans="1:2" ht="43.15">
      <c r="A50" s="15" t="s">
        <v>69</v>
      </c>
      <c r="B50" s="17" t="s">
        <v>70</v>
      </c>
    </row>
    <row r="51" spans="1:2" ht="28.9">
      <c r="A51" s="29" t="s">
        <v>71</v>
      </c>
      <c r="B51" s="30">
        <v>900000</v>
      </c>
    </row>
    <row r="52" spans="1:2">
      <c r="A52" s="29" t="s">
        <v>12</v>
      </c>
      <c r="B52" s="30">
        <v>900000</v>
      </c>
    </row>
    <row r="53" spans="1:2">
      <c r="A53" s="29" t="s">
        <v>72</v>
      </c>
      <c r="B53" s="30">
        <v>900000</v>
      </c>
    </row>
    <row r="54" spans="1:2" ht="43.15">
      <c r="A54" s="29" t="s">
        <v>73</v>
      </c>
      <c r="B54" s="30">
        <v>900000</v>
      </c>
    </row>
    <row r="55" spans="1:2">
      <c r="A55" s="29" t="s">
        <v>74</v>
      </c>
      <c r="B55" s="30">
        <v>1500000</v>
      </c>
    </row>
    <row r="56" spans="1:2">
      <c r="A56" s="29" t="s">
        <v>75</v>
      </c>
      <c r="B56" s="30">
        <v>1500000</v>
      </c>
    </row>
  </sheetData>
  <sheetProtection sheet="1" objects="1" scenarios="1"/>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030CB-18EC-47DA-BCBF-284BB1FA7C10}">
  <dimension ref="A1:A3"/>
  <sheetViews>
    <sheetView workbookViewId="0">
      <selection activeCell="A10" sqref="A10"/>
    </sheetView>
  </sheetViews>
  <sheetFormatPr defaultRowHeight="14.45"/>
  <cols>
    <col min="1" max="1" width="58.5703125" customWidth="1"/>
    <col min="2" max="3" width="52.7109375" customWidth="1"/>
  </cols>
  <sheetData>
    <row r="1" spans="1:1">
      <c r="A1" s="15" t="s">
        <v>76</v>
      </c>
    </row>
    <row r="2" spans="1:1" ht="164.25" customHeight="1">
      <c r="A2" s="77" t="s">
        <v>77</v>
      </c>
    </row>
    <row r="3" spans="1:1" ht="112.5" customHeight="1">
      <c r="A3" s="77"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2578125" defaultRowHeight="15" customHeight="1"/>
  <cols>
    <col min="1" max="26" width="8.7109375" customWidth="1"/>
  </cols>
  <sheetData>
    <row r="1" spans="1:1" ht="14.45">
      <c r="A1" s="1" t="s">
        <v>79</v>
      </c>
    </row>
    <row r="2" spans="1:1" ht="14.45">
      <c r="A2" s="1" t="s">
        <v>80</v>
      </c>
    </row>
    <row r="3" spans="1:1" ht="14.45">
      <c r="A3" s="1" t="s">
        <v>81</v>
      </c>
    </row>
    <row r="4" spans="1:1" ht="14.45">
      <c r="A4" s="78" t="s">
        <v>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6463BC55611C469CEDABDE6104E5EF" ma:contentTypeVersion="1" ma:contentTypeDescription="Create a new document." ma:contentTypeScope="" ma:versionID="599a758b4d8c3a9727cb2e42395f621f">
  <xsd:schema xmlns:xsd="http://www.w3.org/2001/XMLSchema" xmlns:xs="http://www.w3.org/2001/XMLSchema" xmlns:p="http://schemas.microsoft.com/office/2006/metadata/properties" targetNamespace="http://schemas.microsoft.com/office/2006/metadata/properties" ma:root="true" ma:fieldsID="7dcc10a156eb2aa295318eab019ded2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0 z 0 H X T N + G K W l A A A A 9 g A A A B I A H A B D b 2 5 m a W c v U G F j a 2 F n Z S 5 4 b W w g o h g A K K A U A A A A A A A A A A A A A A A A A A A A A A A A A A A A h Y 9 N D o I w G E S v Q r q n L f U n S k p Z u J X E h G j c N r V C I 3 w Y W i x 3 c + G R v I I Y R d 2 5 n D d v M X O / 3 n j a 1 1 V w 0 a 0 1 D S Q o w h Q F G l R z M F A k q H P H c I F S w T d S n W S h g 0 E G G / f 2 k K D S u X N M i P c e + w l u 2 o I w S i O y z 9 a 5 K n U t 0 U c 2 / + X Q g H U S l E a C 7 1 5 j B M P R b I 6 n b I k p J y P k m Y G v w I a 9 z / Y H 8 l V X u a 7 V Q k O 4 z T k Z I y f v D + I B U E s D B B Q A A g A I A N M 9 B 1 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P Q d d K I p H u A 4 A A A A R A A A A E w A c A E Z v c m 1 1 b G F z L 1 N l Y 3 R p b 2 4 x L m 0 g o h g A K K A U A A A A A A A A A A A A A A A A A A A A A A A A A A A A K 0 5 N L s n M z 1 M I h t C G 1 g B Q S w E C L Q A U A A I A C A D T P Q d d M 3 4 Y p a U A A A D 2 A A A A E g A A A A A A A A A A A A A A A A A A A A A A Q 2 9 u Z m l n L 1 B h Y 2 t h Z 2 U u e G 1 s U E s B A i 0 A F A A C A A g A 0 z 0 H X Q / K 6 a u k A A A A 6 Q A A A B M A A A A A A A A A A A A A A A A A 8 Q A A A F t D b 2 5 0 Z W 5 0 X 1 R 5 c G V z X S 5 4 b W x Q S w E C L Q A U A A I A C A D T P Q d 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m J 0 n s e g / J U a 9 0 G K N T j y m S Q A A A A A C A A A A A A A Q Z g A A A A E A A C A A A A D 4 l e 3 t B P N R Y S 5 D U B V Z K R 2 y j e r i w y 3 9 i y F X P a l f 8 h V S U Q A A A A A O g A A A A A I A A C A A A A C L r N H O F 2 / / I G a r G I L v O Y V h Z B j T 3 F U l A O G n b B E d D Z + m R V A A A A B G 1 o I s q / k p v H 4 I a d f B X j n 6 u O N Z X x R x 3 Z l o U v M Y h p 7 N Q D / O d A y d E B j t W / Z T 0 + I R j c p m P w j M h s O 3 s X f C K A 7 y b m p i Y t H q 0 h R W C I r L 7 Z / a Z F 9 I X k A A A A A K g X 2 5 d i k v t n O M i 0 2 e 8 v z R Q O X W T Y F 4 m A k m 9 x m D R O e 0 N + H 2 V v J Z 3 / M G N i q n M S H r 9 H E s e b B R U Y O o z s d v A J 3 v Y h v t < / 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5D36BD-206C-48A5-8260-F8DC31AF21DF}"/>
</file>

<file path=customXml/itemProps2.xml><?xml version="1.0" encoding="utf-8"?>
<ds:datastoreItem xmlns:ds="http://schemas.openxmlformats.org/officeDocument/2006/customXml" ds:itemID="{5583588D-7FC2-4713-91D5-84B0137BF881}"/>
</file>

<file path=customXml/itemProps3.xml><?xml version="1.0" encoding="utf-8"?>
<ds:datastoreItem xmlns:ds="http://schemas.openxmlformats.org/officeDocument/2006/customXml" ds:itemID="{C48A289B-F44D-4C7B-BEE3-95F9F3570895}"/>
</file>

<file path=customXml/itemProps4.xml><?xml version="1.0" encoding="utf-8"?>
<ds:datastoreItem xmlns:ds="http://schemas.openxmlformats.org/officeDocument/2006/customXml" ds:itemID="{06A6A7BE-DCE4-4992-A9D9-8E9CC83B85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Buscemi -MEA-</dc:creator>
  <cp:keywords/>
  <dc:description/>
  <cp:lastModifiedBy>Gary Malveaux -MEA-</cp:lastModifiedBy>
  <cp:revision/>
  <dcterms:created xsi:type="dcterms:W3CDTF">2026-06-18T20:00:40Z</dcterms:created>
  <dcterms:modified xsi:type="dcterms:W3CDTF">2026-09-04T13:41:59Z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0x010100A96463BC55611C469CEDABDE6104E5EF</vt:lpwstr>
  </property>
</Properties>
</file>